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theme/themeOverride1.xml" ContentType="application/vnd.openxmlformats-officedocument.themeOverrid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0.xml" ContentType="application/vnd.openxmlformats-officedocument.drawingml.chartshapes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1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5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4.xml" ContentType="application/vnd.openxmlformats-officedocument.drawingml.chartshapes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1.xml" ContentType="application/vnd.openxmlformats-officedocument.drawingml.chartshapes+xml"/>
  <Override PartName="/xl/drawings/drawing62.xml" ContentType="application/vnd.openxmlformats-officedocument.drawing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65.xml" ContentType="application/vnd.openxmlformats-officedocument.drawingml.chartshapes+xml"/>
  <Override PartName="/xl/drawings/drawing66.xml" ContentType="application/vnd.openxmlformats-officedocument.drawing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67.xml" ContentType="application/vnd.openxmlformats-officedocument.drawingml.chartshapes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71.xml" ContentType="application/vnd.openxmlformats-officedocument.drawingml.chartshapes+xml"/>
  <Override PartName="/xl/drawings/drawing72.xml" ContentType="application/vnd.openxmlformats-officedocument.drawing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73.xml" ContentType="application/vnd.openxmlformats-officedocument.drawingml.chartshapes+xml"/>
  <Override PartName="/xl/drawings/drawing74.xml" ContentType="application/vnd.openxmlformats-officedocument.drawing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75.xml" ContentType="application/vnd.openxmlformats-officedocument.drawingml.chartshapes+xml"/>
  <Override PartName="/xl/drawings/drawing76.xml" ContentType="application/vnd.openxmlformats-officedocument.drawing+xml"/>
  <Override PartName="/xl/charts/chart4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77.xml" ContentType="application/vnd.openxmlformats-officedocument.drawingml.chartshapes+xml"/>
  <Override PartName="/xl/drawings/drawing78.xml" ContentType="application/vnd.openxmlformats-officedocument.drawing+xml"/>
  <Override PartName="/xl/charts/chart4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79.xml" ContentType="application/vnd.openxmlformats-officedocument.drawingml.chartshapes+xml"/>
  <Override PartName="/xl/drawings/drawing80.xml" ContentType="application/vnd.openxmlformats-officedocument.drawing+xml"/>
  <Override PartName="/xl/charts/chart4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81.xml" ContentType="application/vnd.openxmlformats-officedocument.drawing+xml"/>
  <Override PartName="/xl/charts/chart4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82.xml" ContentType="application/vnd.openxmlformats-officedocument.drawingml.chartshapes+xml"/>
  <Override PartName="/xl/drawings/drawing83.xml" ContentType="application/vnd.openxmlformats-officedocument.drawing+xml"/>
  <Override PartName="/xl/charts/chart4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84.xml" ContentType="application/vnd.openxmlformats-officedocument.drawingml.chartshapes+xml"/>
  <Override PartName="/xl/drawings/drawing85.xml" ContentType="application/vnd.openxmlformats-officedocument.drawing+xml"/>
  <Override PartName="/xl/charts/chart47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86.xml" ContentType="application/vnd.openxmlformats-officedocument.drawingml.chartshapes+xml"/>
  <Override PartName="/xl/drawings/drawing87.xml" ContentType="application/vnd.openxmlformats-officedocument.drawing+xml"/>
  <Override PartName="/xl/charts/chart48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49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50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92.xml" ContentType="application/vnd.openxmlformats-officedocument.drawingml.chartshapes+xml"/>
  <Override PartName="/xl/drawings/drawing93.xml" ContentType="application/vnd.openxmlformats-officedocument.drawing+xml"/>
  <Override PartName="/xl/charts/chart51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52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96.xml" ContentType="application/vnd.openxmlformats-officedocument.drawingml.chartshapes+xml"/>
  <Override PartName="/xl/drawings/drawing97.xml" ContentType="application/vnd.openxmlformats-officedocument.drawing+xml"/>
  <Override PartName="/xl/charts/chart53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98.xml" ContentType="application/vnd.openxmlformats-officedocument.drawingml.chartshapes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charts/chart54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101.xml" ContentType="application/vnd.openxmlformats-officedocument.drawingml.chartshapes+xml"/>
  <Override PartName="/xl/charts/chart55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6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7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8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102.xml" ContentType="application/vnd.openxmlformats-officedocument.drawingml.chartshapes+xml"/>
  <Override PartName="/xl/charts/chart59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0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1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03.xml" ContentType="application/vnd.openxmlformats-officedocument.drawing+xml"/>
  <Override PartName="/xl/charts/chart62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104.xml" ContentType="application/vnd.openxmlformats-officedocument.drawing+xml"/>
  <Override PartName="/xl/charts/chart63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4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5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charts/chart66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07.xml" ContentType="application/vnd.openxmlformats-officedocument.drawingml.chartshapes+xml"/>
  <Override PartName="/xl/drawings/drawing108.xml" ContentType="application/vnd.openxmlformats-officedocument.drawing+xml"/>
  <Override PartName="/xl/charts/chart67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8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9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baonline.sharepoint.com/sites/FF55DraftingteamESAsandECB/Shared Documents/General/Charts/"/>
    </mc:Choice>
  </mc:AlternateContent>
  <xr:revisionPtr revIDLastSave="1453" documentId="13_ncr:1_{C203D74A-E805-4F3A-8F60-0EE07CF8880C}" xr6:coauthVersionLast="47" xr6:coauthVersionMax="47" xr10:uidLastSave="{B5B76BD2-B539-4605-A182-D6EEFCB0F08F}"/>
  <bookViews>
    <workbookView xWindow="-110" yWindow="-110" windowWidth="19420" windowHeight="10420" tabRatio="826" xr2:uid="{47D0861C-515D-48C9-99C2-0A7354EB0F5C}"/>
  </bookViews>
  <sheets>
    <sheet name="." sheetId="83" r:id="rId1"/>
    <sheet name="1. Executive summary" sheetId="68" r:id="rId2"/>
    <sheet name="Figure 1" sheetId="31" r:id="rId3"/>
    <sheet name="2. Introduction" sheetId="69" r:id="rId4"/>
    <sheet name="Figure 2" sheetId="2" r:id="rId5"/>
    <sheet name="Figure 3" sheetId="4" r:id="rId6"/>
    <sheet name="Figure 4" sheetId="3" r:id="rId7"/>
    <sheet name="3. Banking sector" sheetId="70" r:id="rId8"/>
    <sheet name="Figure 5" sheetId="21" r:id="rId9"/>
    <sheet name="Figure 6" sheetId="22" r:id="rId10"/>
    <sheet name="Figure 7" sheetId="23" r:id="rId11"/>
    <sheet name="Figure 8" sheetId="5" r:id="rId12"/>
    <sheet name="Figure 9" sheetId="24" r:id="rId13"/>
    <sheet name="Figure 10" sheetId="71" r:id="rId14"/>
    <sheet name="Figure 11" sheetId="32" r:id="rId15"/>
    <sheet name="Figure 12 " sheetId="8" r:id="rId16"/>
    <sheet name="Figure 13 " sheetId="7" r:id="rId17"/>
    <sheet name="Figure 14 " sheetId="9" r:id="rId18"/>
    <sheet name="Figure 16" sheetId="25" r:id="rId19"/>
    <sheet name="Figure 17" sheetId="33" r:id="rId20"/>
    <sheet name="Figure 18" sheetId="67" r:id="rId21"/>
    <sheet name="Figure 19" sheetId="17" r:id="rId22"/>
    <sheet name="Figure 20" sheetId="18" r:id="rId23"/>
    <sheet name="Figure 21" sheetId="72" r:id="rId24"/>
    <sheet name="Figure 22" sheetId="19" r:id="rId25"/>
    <sheet name="Figure 23" sheetId="20" r:id="rId26"/>
    <sheet name="4. Insurance and IORP sectors" sheetId="73" r:id="rId27"/>
    <sheet name="Figure 24" sheetId="37" r:id="rId28"/>
    <sheet name="Figure 25" sheetId="38" r:id="rId29"/>
    <sheet name="Figure 26" sheetId="39" r:id="rId30"/>
    <sheet name="Figure 27" sheetId="40" r:id="rId31"/>
    <sheet name="Figure 28" sheetId="41" r:id="rId32"/>
    <sheet name="Figure 29" sheetId="42" r:id="rId33"/>
    <sheet name="Figure 30" sheetId="43" r:id="rId34"/>
    <sheet name="Figure 31" sheetId="45" r:id="rId35"/>
    <sheet name="Figure 32" sheetId="46" r:id="rId36"/>
    <sheet name="Figure 33" sheetId="47" r:id="rId37"/>
    <sheet name="Figure 34" sheetId="48" r:id="rId38"/>
    <sheet name="Figure 35" sheetId="49" r:id="rId39"/>
    <sheet name="Figure 36" sheetId="50" r:id="rId40"/>
    <sheet name="Figure 37" sheetId="76" r:id="rId41"/>
    <sheet name="Figure 38" sheetId="77" r:id="rId42"/>
    <sheet name="Figure 39" sheetId="51" r:id="rId43"/>
    <sheet name="Figure 40" sheetId="52" r:id="rId44"/>
    <sheet name="Figure 41" sheetId="53" r:id="rId45"/>
    <sheet name="Figure 42" sheetId="54" r:id="rId46"/>
    <sheet name="5. Investment funds" sheetId="78" r:id="rId47"/>
    <sheet name="Figure 43" sheetId="57" r:id="rId48"/>
    <sheet name="Figure 44" sheetId="58" r:id="rId49"/>
    <sheet name="Figure 45" sheetId="59" r:id="rId50"/>
    <sheet name="Figure 46" sheetId="60" r:id="rId51"/>
    <sheet name="Figure 47" sheetId="61" r:id="rId52"/>
    <sheet name="Figure 48" sheetId="62" r:id="rId53"/>
    <sheet name="Figure 49" sheetId="63" r:id="rId54"/>
    <sheet name="Figure 50" sheetId="64" r:id="rId55"/>
    <sheet name="Figure 51" sheetId="65" r:id="rId56"/>
    <sheet name="Figure 52" sheetId="66" r:id="rId57"/>
    <sheet name="Cross-sectoral amplification" sheetId="79" r:id="rId58"/>
    <sheet name="Figure 53" sheetId="10" r:id="rId59"/>
    <sheet name="Figure 54" sheetId="15" r:id="rId60"/>
    <sheet name="Chart 6.3" sheetId="16" state="hidden" r:id="rId61"/>
    <sheet name="Figure 55" sheetId="29" r:id="rId62"/>
    <sheet name="Figure 56" sheetId="28" r:id="rId63"/>
    <sheet name="Figure 57" sheetId="12" r:id="rId64"/>
    <sheet name="Annex III" sheetId="82" r:id="rId65"/>
    <sheet name="Figure 59" sheetId="13" r:id="rId66"/>
    <sheet name="Figure 60" sheetId="11" r:id="rId67"/>
  </sheets>
  <definedNames>
    <definedName name="_Ref179462130" localSheetId="6">'Figure 4'!$B$2</definedName>
    <definedName name="_Toc182589277" localSheetId="52">'Figure 48'!$B$2</definedName>
    <definedName name="AT">#REF!</definedName>
    <definedName name="BE">#REF!</definedName>
    <definedName name="BG">#REF!</definedName>
    <definedName name="ByBank">#REF!</definedName>
    <definedName name="CY">#REF!</definedName>
    <definedName name="CZ">#REF!</definedName>
    <definedName name="DE">#REF!</definedName>
    <definedName name="DK">#REF!</definedName>
    <definedName name="E_B_F_impacts" localSheetId="19">#REF!</definedName>
    <definedName name="E_B_F_impacts">#REF!</definedName>
    <definedName name="EE">#REF!</definedName>
    <definedName name="EL">#REF!</definedName>
    <definedName name="ES">#REF!</definedName>
    <definedName name="EU_aggregate">#REF!</definedName>
    <definedName name="FI">#REF!</definedName>
    <definedName name="FR">#REF!</definedName>
    <definedName name="HR">#REF!</definedName>
    <definedName name="HU">#REF!</definedName>
    <definedName name="IE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T">#REF!</definedName>
    <definedName name="LT">#REF!</definedName>
    <definedName name="LU">#REF!</definedName>
    <definedName name="LV">#REF!</definedName>
    <definedName name="MT">#REF!</definedName>
    <definedName name="NL">#REF!</definedName>
    <definedName name="PL">#REF!</definedName>
    <definedName name="PT">#REF!</definedName>
    <definedName name="RAR2020_stat_836">#REF!</definedName>
    <definedName name="RO">#REF!</definedName>
    <definedName name="SE">#REF!</definedName>
    <definedName name="SI">#REF!</definedName>
    <definedName name="SK">#REF!</definedName>
    <definedName name="UK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0" l="1"/>
  <c r="E15" i="20"/>
  <c r="F15" i="20"/>
  <c r="D13" i="20"/>
  <c r="E13" i="20"/>
  <c r="F13" i="20"/>
  <c r="D14" i="20"/>
  <c r="E14" i="20"/>
  <c r="F14" i="20"/>
  <c r="E12" i="20"/>
  <c r="F12" i="20"/>
  <c r="D12" i="20"/>
  <c r="R37" i="29" l="1"/>
  <c r="R34" i="29"/>
  <c r="Q37" i="29"/>
  <c r="Q34" i="29"/>
  <c r="P36" i="29"/>
  <c r="P33" i="29"/>
  <c r="O36" i="29"/>
  <c r="O33" i="29"/>
  <c r="N36" i="29"/>
  <c r="M36" i="29"/>
  <c r="N33" i="29"/>
  <c r="M33" i="29"/>
  <c r="R31" i="29"/>
  <c r="Q31" i="29"/>
  <c r="P30" i="29"/>
  <c r="O30" i="29"/>
  <c r="N30" i="29"/>
  <c r="M30" i="29"/>
  <c r="D8" i="57"/>
  <c r="D14" i="7" l="1"/>
  <c r="E14" i="7"/>
  <c r="C14" i="7"/>
  <c r="F7" i="10" l="1"/>
  <c r="F8" i="10"/>
  <c r="F9" i="10"/>
  <c r="F6" i="10"/>
  <c r="D10" i="10"/>
  <c r="E10" i="10"/>
  <c r="C10" i="10"/>
  <c r="F10" i="10" s="1"/>
  <c r="C26" i="16"/>
  <c r="D26" i="16"/>
  <c r="C27" i="16"/>
  <c r="D27" i="16"/>
  <c r="C28" i="16"/>
  <c r="D28" i="16"/>
  <c r="C29" i="16"/>
  <c r="D29" i="16"/>
  <c r="B29" i="16"/>
  <c r="B28" i="16"/>
  <c r="B27" i="16"/>
  <c r="B26" i="16"/>
</calcChain>
</file>

<file path=xl/sharedStrings.xml><?xml version="1.0" encoding="utf-8"?>
<sst xmlns="http://schemas.openxmlformats.org/spreadsheetml/2006/main" count="989" uniqueCount="356">
  <si>
    <t>Disclaimer: This tool is available for analytical and transparency purposes only.</t>
  </si>
  <si>
    <t>Figure 1: Total losses relative to exposures in scope by sector</t>
  </si>
  <si>
    <t>(2023-2030, percentages)</t>
  </si>
  <si>
    <t>First-round effects</t>
  </si>
  <si>
    <t>Amplification</t>
  </si>
  <si>
    <t>B</t>
  </si>
  <si>
    <t>A1</t>
  </si>
  <si>
    <t>A2</t>
  </si>
  <si>
    <t>Banking sector</t>
  </si>
  <si>
    <t>Insurance sector</t>
  </si>
  <si>
    <t xml:space="preserve">IORP Sector </t>
  </si>
  <si>
    <t>Investment fund sector</t>
  </si>
  <si>
    <t>Figure 2: EU aggregate green investment needs by sector over the period 2022-2030</t>
  </si>
  <si>
    <t>(EUR million)</t>
  </si>
  <si>
    <t>Sector</t>
  </si>
  <si>
    <t>GIN</t>
  </si>
  <si>
    <t>Industry</t>
  </si>
  <si>
    <t>Services</t>
  </si>
  <si>
    <t>Agriculture</t>
  </si>
  <si>
    <t>Transport</t>
  </si>
  <si>
    <t>Supply side (energy suppliers)</t>
  </si>
  <si>
    <t>Figure 3: Evolution of the EU aggregate energy mix over time</t>
  </si>
  <si>
    <t>(percentages)</t>
  </si>
  <si>
    <t>Year</t>
  </si>
  <si>
    <t>Gas</t>
  </si>
  <si>
    <t>Coal</t>
  </si>
  <si>
    <t>Oil</t>
  </si>
  <si>
    <t>Biomass</t>
  </si>
  <si>
    <t>Nuclear</t>
  </si>
  <si>
    <t>Renewables</t>
  </si>
  <si>
    <t>Waste</t>
  </si>
  <si>
    <t>Electricity</t>
  </si>
  <si>
    <t>Figure 4: Gross value added shocks by sector and source of impact</t>
  </si>
  <si>
    <t>Adverse macroeconomic shock</t>
  </si>
  <si>
    <t>RoB Shock</t>
  </si>
  <si>
    <t>Final Shock</t>
  </si>
  <si>
    <t>A Agriculture</t>
  </si>
  <si>
    <t>B Mining and quarrying</t>
  </si>
  <si>
    <t>C Manufacturing</t>
  </si>
  <si>
    <t>D Utilities</t>
  </si>
  <si>
    <t>E Water supply</t>
  </si>
  <si>
    <t>F Construction</t>
  </si>
  <si>
    <t>G Wholesale and retail</t>
  </si>
  <si>
    <t>H Transport</t>
  </si>
  <si>
    <t>I Accommodation and food</t>
  </si>
  <si>
    <t>L Real estate</t>
  </si>
  <si>
    <t>Other</t>
  </si>
  <si>
    <t>Figure 5: Evolution of EU/EEA banks’ asset composition, from December 2021 to March 2024</t>
  </si>
  <si>
    <t>(EUR trillion)</t>
  </si>
  <si>
    <t>Cash balances</t>
  </si>
  <si>
    <t>Equity</t>
  </si>
  <si>
    <t>Debt securities</t>
  </si>
  <si>
    <t>Loans and advances</t>
  </si>
  <si>
    <t>Derivatives</t>
  </si>
  <si>
    <t>Other assets</t>
  </si>
  <si>
    <t>Total assets</t>
  </si>
  <si>
    <t>Figure 6: Growth in loans and advances by segment, December 2021 to March 2024</t>
  </si>
  <si>
    <t>(December 2021 = 100)</t>
  </si>
  <si>
    <t>Households</t>
  </si>
  <si>
    <t>Non-financial corporations</t>
  </si>
  <si>
    <t>Households: of which mortgages</t>
  </si>
  <si>
    <t>NFCs: of which SMEs</t>
  </si>
  <si>
    <t>NFCs: of which CREs</t>
  </si>
  <si>
    <t>Figure 7: Credit risk coverage: comparison with total loans in FINREP</t>
  </si>
  <si>
    <t>Central banks or governments</t>
  </si>
  <si>
    <t>Credit institutions and financial corporations</t>
  </si>
  <si>
    <t>FINREP</t>
  </si>
  <si>
    <t>FF55</t>
  </si>
  <si>
    <t>Figure 8: Credit exposures to NFCs by counterparty sector and aggregate brown energy intensity</t>
  </si>
  <si>
    <t>(lhs: EUR billion; rhs: mWh/EUR million)</t>
  </si>
  <si>
    <t>Nace sector</t>
  </si>
  <si>
    <t>On-balance sheet exposures (lhs)</t>
  </si>
  <si>
    <t>Brown energy consumption intensity (rhs)</t>
  </si>
  <si>
    <t>B Mining</t>
  </si>
  <si>
    <t>G Wholesale</t>
  </si>
  <si>
    <t>Figure 9: Market risk coverage: comparison with total FINREP fair value book</t>
  </si>
  <si>
    <t>Government and corporate debt sec.</t>
  </si>
  <si>
    <t>Government loans and advances</t>
  </si>
  <si>
    <t>Equity instruments</t>
  </si>
  <si>
    <t>Funds</t>
  </si>
  <si>
    <t>Figure 10: Fair value by asset class as of 31 December 2022</t>
  </si>
  <si>
    <t>(EUR billion)</t>
  </si>
  <si>
    <t>Government bonds and loans at FV</t>
  </si>
  <si>
    <t>Corporate bonds at FV</t>
  </si>
  <si>
    <t>Equity at FV</t>
  </si>
  <si>
    <t>Funds at FV</t>
  </si>
  <si>
    <t>Figure 11: Aggregate credit and market risk losses</t>
  </si>
  <si>
    <t>Aggregate credit and market losses</t>
  </si>
  <si>
    <t>Credit risk losses (over eight years)</t>
  </si>
  <si>
    <t>Market risk losses (instantaneous)</t>
  </si>
  <si>
    <t>Figure 12: Aggregate credit losses 2023-2030 as a share of exposures/total assets in 2022</t>
  </si>
  <si>
    <t>Losses relative to exposures</t>
  </si>
  <si>
    <t>Losses relative to total assets (rhs)</t>
  </si>
  <si>
    <t>Figure 13: Credit risk losses by year, scenario and source of impact</t>
  </si>
  <si>
    <t>PD impact A1</t>
  </si>
  <si>
    <t>PD impact A2</t>
  </si>
  <si>
    <t>PD impact B</t>
  </si>
  <si>
    <t>Total</t>
  </si>
  <si>
    <t>Figure 14: Aggregate credit losses and change in PDs, by sector</t>
  </si>
  <si>
    <t>(top: losses 2023-2030 as a share of exposures in 2022 in percentages; bottom: absolute increases in percentage points)</t>
  </si>
  <si>
    <t>EU</t>
  </si>
  <si>
    <t>Scenario</t>
  </si>
  <si>
    <t xml:space="preserve">Figure 16: Market risk losses by asset class </t>
  </si>
  <si>
    <t>(percentage change with respect to the starting point, total market risk exposures)</t>
  </si>
  <si>
    <t>Government bonds and loans FV</t>
  </si>
  <si>
    <t>Corporate bonds</t>
  </si>
  <si>
    <t>Fair Value</t>
  </si>
  <si>
    <t>Figure 17: Market risk losses by asset class vs. share of assets in scope</t>
  </si>
  <si>
    <t>(losses: percentage change with respect to the starting point, market risk exposures of each asset class; share of assets: percentages)</t>
  </si>
  <si>
    <t>Government bonds and loans</t>
  </si>
  <si>
    <t>Share of assets in scope (%) (rhs)</t>
  </si>
  <si>
    <t>Figure 18: Dispersion of market risk losses across banks</t>
  </si>
  <si>
    <t>(median, interquartile range, 5th and 95th percentiles; losses relative to starting point market risk exposures at fair value in percentages)</t>
  </si>
  <si>
    <t>95th percentile</t>
  </si>
  <si>
    <t>75th percentile</t>
  </si>
  <si>
    <t>Median</t>
  </si>
  <si>
    <t>25th percentile</t>
  </si>
  <si>
    <t>5th percentile</t>
  </si>
  <si>
    <t>Q1</t>
  </si>
  <si>
    <t>Q1 neg</t>
  </si>
  <si>
    <t>Q2</t>
  </si>
  <si>
    <t>Q3</t>
  </si>
  <si>
    <t>5pct</t>
  </si>
  <si>
    <t>95th pct</t>
  </si>
  <si>
    <t>Figure 19: Loan volume to the NFC sector – bank-level distribution</t>
  </si>
  <si>
    <t>(eight-year change in percentages)</t>
  </si>
  <si>
    <t>P10</t>
  </si>
  <si>
    <t>P25</t>
  </si>
  <si>
    <t>P50</t>
  </si>
  <si>
    <t>P75</t>
  </si>
  <si>
    <t>P90</t>
  </si>
  <si>
    <t>system mean</t>
  </si>
  <si>
    <t>Figure 20: GDP growth</t>
  </si>
  <si>
    <t>(percentage over the eight-year horizon, euro area)</t>
  </si>
  <si>
    <t>No feedback</t>
  </si>
  <si>
    <t>With feedback</t>
  </si>
  <si>
    <t>Figure 21: Amplification effect under the adverse scenarios</t>
  </si>
  <si>
    <t>Figure 22: New loans to NFCs, grouped by energy intensity of sectors under B and A1</t>
  </si>
  <si>
    <t>(y-axis: volume of new loans, indexed; x-axis: year)</t>
  </si>
  <si>
    <t>E1</t>
  </si>
  <si>
    <t>sector</t>
  </si>
  <si>
    <t>E2</t>
  </si>
  <si>
    <t>E3</t>
  </si>
  <si>
    <t>E4</t>
  </si>
  <si>
    <t>Sum of NEWLOANS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</si>
  <si>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</si>
  <si>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</si>
  <si>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</si>
  <si>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</si>
  <si>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</si>
  <si>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</si>
  <si>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</si>
  <si>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</si>
  <si>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</si>
  <si>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</si>
  <si>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</si>
  <si>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</si>
  <si>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</si>
  <si>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</si>
  <si>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</si>
  <si>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</si>
  <si>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</si>
  <si>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</si>
  <si>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</si>
  <si>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</si>
  <si>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</si>
  <si>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</si>
  <si>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</si>
  <si>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</si>
  <si>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</si>
  <si>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2030Q2</t>
  </si>
  <si>
    <t>2030Q3</t>
  </si>
  <si>
    <t>2030Q4</t>
  </si>
  <si>
    <t>Figure 23: Green transition investment needs as a percentage of NFC lending</t>
  </si>
  <si>
    <t>(y-axis: green investment needs / NFC new lending)</t>
  </si>
  <si>
    <t>2023-2025</t>
  </si>
  <si>
    <t>Low energy intensity</t>
  </si>
  <si>
    <t>2026-2030</t>
  </si>
  <si>
    <t>High energy intensity</t>
  </si>
  <si>
    <t>Figure 24: Share of investments by insurers in green bonds relative to corporate bonds</t>
  </si>
  <si>
    <t>Quarter</t>
  </si>
  <si>
    <t>25th perc</t>
  </si>
  <si>
    <t>75th perc</t>
  </si>
  <si>
    <t>Share of total green bonds outstanding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</si>
  <si>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</si>
  <si>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</si>
  <si>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</si>
  <si>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</si>
  <si>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</si>
  <si>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</si>
  <si>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</si>
  <si>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</si>
  <si>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Figure 25: EU Taxonomy alignment and eligibility of equity and corporate bond holdings for IORPs</t>
  </si>
  <si>
    <t>Taxonomy aligned</t>
  </si>
  <si>
    <t>Taxonomy eligible</t>
  </si>
  <si>
    <t>Not Taxonomy eligible</t>
  </si>
  <si>
    <t>Share</t>
  </si>
  <si>
    <t>Figure 26: Insurers’ and IORPs’ investment portfolio</t>
  </si>
  <si>
    <t>Insurers</t>
  </si>
  <si>
    <t>IORPs</t>
  </si>
  <si>
    <t>Collective Investment Undertakings</t>
  </si>
  <si>
    <t xml:space="preserve">Equity </t>
  </si>
  <si>
    <t>Government bonds</t>
  </si>
  <si>
    <t>Not in scope</t>
  </si>
  <si>
    <t>Figure 27: Insurers’ and IORPs’ investment portfolio with look-through into CIUs</t>
  </si>
  <si>
    <t>Figure 28: Insurers’ investment portfolio by type of undertaking</t>
  </si>
  <si>
    <t>Composite</t>
  </si>
  <si>
    <t>Life</t>
  </si>
  <si>
    <t>Non-Life</t>
  </si>
  <si>
    <t>Reinsurance</t>
  </si>
  <si>
    <t>Non-UL/IL</t>
  </si>
  <si>
    <t>UL/IL</t>
  </si>
  <si>
    <t>Figure 29: IORPs’ investment portfolio by type of IORP</t>
  </si>
  <si>
    <t>Mixed pension fund</t>
  </si>
  <si>
    <t>Pension fund provides DB schemes only</t>
  </si>
  <si>
    <t>Pension fund provides DC schemes only</t>
  </si>
  <si>
    <t>Figure 30: Direct investments towards equity and corporate bonds issued by non-financial firms</t>
  </si>
  <si>
    <t>(percentage of investments in scope)</t>
  </si>
  <si>
    <t>A. Insurers</t>
  </si>
  <si>
    <t>A - Agriculture</t>
  </si>
  <si>
    <t>B - Mining</t>
  </si>
  <si>
    <t>C - Manufacturing</t>
  </si>
  <si>
    <t>D - Utilities</t>
  </si>
  <si>
    <t>E - Water supply</t>
  </si>
  <si>
    <t>F - Construction</t>
  </si>
  <si>
    <t>G - Wholesale</t>
  </si>
  <si>
    <t>H - Transport</t>
  </si>
  <si>
    <t>L - Real estate</t>
  </si>
  <si>
    <t>B. IORPs</t>
  </si>
  <si>
    <t>D - Utilitities</t>
  </si>
  <si>
    <t>Figure 31: Losses for insurers and IORPs</t>
  </si>
  <si>
    <t>(percentage change with respect to starting point exposures)</t>
  </si>
  <si>
    <t>In scope</t>
  </si>
  <si>
    <t>Total investments</t>
  </si>
  <si>
    <t>Figure 32: Losses by asset class for insurers and IORPs</t>
  </si>
  <si>
    <t>Figure 33: Losses by type of business for insurers</t>
  </si>
  <si>
    <t>Figure 34: Losses by type of business for IORPs</t>
  </si>
  <si>
    <t>Figure 35: Losses by asset class for insurers vs. share of assets in scope</t>
  </si>
  <si>
    <t>(losses: percentage change with respect to the starting point exposures; share of assets: percentages)</t>
  </si>
  <si>
    <t>Share in assets in scope (rhs)</t>
  </si>
  <si>
    <t>Figure 36: Losses by asset class for IORPs vs. share of assets in scope</t>
  </si>
  <si>
    <t xml:space="preserve">Figure 37: Distribution of individual insurers’ losses </t>
  </si>
  <si>
    <t>(x-axis: share of insurers; y-axis: losses as a percentage change with respect to the starting point exposures)</t>
  </si>
  <si>
    <t xml:space="preserve">Figure 38: Distribution of individual IORPs’ losses </t>
  </si>
  <si>
    <t>(x-axis: share of IORPs; y-axis: losses as a percentage change with respect to the starting point exposures)</t>
  </si>
  <si>
    <t xml:space="preserve">Figure 39: Sector contribution of losses in all scenarios for insurers </t>
  </si>
  <si>
    <t>Share in investments in scope (rhs)</t>
  </si>
  <si>
    <t xml:space="preserve">Figure 40: Sector contribution of losses in all scenarios for IORPs </t>
  </si>
  <si>
    <t xml:space="preserve">Figure 41: Insurance sector losses split by portfolio type as a percentage share in total losses  </t>
  </si>
  <si>
    <t>Neither unit-linked nor index-linked</t>
  </si>
  <si>
    <t>Unit-linked or index-linked</t>
  </si>
  <si>
    <t xml:space="preserve">Figure 42: IORP sector losses split by scheme type as a percentage change in total losses  </t>
  </si>
  <si>
    <t>Mixed and defined benefit</t>
  </si>
  <si>
    <t>Defined contribution</t>
  </si>
  <si>
    <t>Figure 43: Distribution of funds and holdings by region as of end-2022</t>
  </si>
  <si>
    <t>(lhs: EUR trillion; rhs: numbers of funds)</t>
  </si>
  <si>
    <t>Total exposure</t>
  </si>
  <si>
    <t>Number of funds</t>
  </si>
  <si>
    <t>US</t>
  </si>
  <si>
    <t>Rest of World</t>
  </si>
  <si>
    <t>Figure 44: Asset holdings by sector, EU-domiciled funds</t>
  </si>
  <si>
    <t>J Communications</t>
  </si>
  <si>
    <t>K Financial services</t>
  </si>
  <si>
    <t>Figure 45: Estimated average first-round impact by region of fund domicile and scenario</t>
  </si>
  <si>
    <t>(losses: percentage change with respect to the starting point exposures)</t>
  </si>
  <si>
    <t>Figure 46: Estimated average first-round impact by asset class of fund holdings, EU domiciled-funds only</t>
  </si>
  <si>
    <t>Fund cross-holdings</t>
  </si>
  <si>
    <t>Figure 47: Distribution of estimated first-round impacts among EU funds</t>
  </si>
  <si>
    <t>(number of EU funds with percentage impact in given interval, thousands)</t>
  </si>
  <si>
    <t>Figure 48: Distribution of first-round impacts on equity holdings of EU funds</t>
  </si>
  <si>
    <t>Figure 49: Distribution of estimated first-round impacts on corporate bond holdings of EU funds</t>
  </si>
  <si>
    <t>Figure 50: Distribution of first-round impacts on government bond holdings of EU funds</t>
  </si>
  <si>
    <t>Figure 51: Estimated first-round impacts by issuer sector</t>
  </si>
  <si>
    <t>(percentage change relative to initial exposure, combined across all asset classes in scope for EU funds)</t>
  </si>
  <si>
    <t>I Accommodation</t>
  </si>
  <si>
    <t>Figure 52: Estimated first-round impacts by issuer region</t>
  </si>
  <si>
    <t>Africa &amp; Middle East</t>
  </si>
  <si>
    <t>Central Asia &amp; Russia</t>
  </si>
  <si>
    <t>Europe</t>
  </si>
  <si>
    <t>North America</t>
  </si>
  <si>
    <t>South America</t>
  </si>
  <si>
    <t>South East Asia &amp; Australia</t>
  </si>
  <si>
    <t>Figure 53: Composition of asset side balance sheet by sector</t>
  </si>
  <si>
    <t>Item</t>
  </si>
  <si>
    <t>Banks</t>
  </si>
  <si>
    <t>Investment funds</t>
  </si>
  <si>
    <t>System</t>
  </si>
  <si>
    <t>Exposures - Market portfolio</t>
  </si>
  <si>
    <t>Exposures - Credit portfolio (NFCs)</t>
  </si>
  <si>
    <t>Exposures - Credit portfolio (non-NFCs)</t>
  </si>
  <si>
    <t>Figure 54: Cross-holdings covered by the ISA model</t>
  </si>
  <si>
    <t>Asset type</t>
  </si>
  <si>
    <t>Value (percentages)</t>
  </si>
  <si>
    <t>Securities issued by NFCs</t>
  </si>
  <si>
    <t>Securities issued by Insurers</t>
  </si>
  <si>
    <t>Securities issued by GOV/CB</t>
  </si>
  <si>
    <t>Securities issued by FCs</t>
  </si>
  <si>
    <t>Securities issued by Banks</t>
  </si>
  <si>
    <t>Fund shares</t>
  </si>
  <si>
    <t>Cash</t>
  </si>
  <si>
    <t>Loans to NFCs</t>
  </si>
  <si>
    <t>Loans to Insurers</t>
  </si>
  <si>
    <t>Loans to Households</t>
  </si>
  <si>
    <t>Loans to GOV/CB</t>
  </si>
  <si>
    <t>Loans to Funds</t>
  </si>
  <si>
    <t>Loans to FCs</t>
  </si>
  <si>
    <t>Loans to Banks</t>
  </si>
  <si>
    <t>InvestmentFunds</t>
  </si>
  <si>
    <t>Time</t>
  </si>
  <si>
    <t>First round credit (NFCs)</t>
  </si>
  <si>
    <t>First round credit (non-NFCs)</t>
  </si>
  <si>
    <t>First round market</t>
  </si>
  <si>
    <t>First round market (non-NFCs)</t>
  </si>
  <si>
    <t>Second round credit (NFCs)</t>
  </si>
  <si>
    <t>Second round credit (non-NFCs)</t>
  </si>
  <si>
    <t>Second round market</t>
  </si>
  <si>
    <t>Second round market (non-NFCs)</t>
  </si>
  <si>
    <t>First round market losses</t>
  </si>
  <si>
    <t>Second round market losses</t>
  </si>
  <si>
    <t>First round credit (NFCs) losses</t>
  </si>
  <si>
    <t>First round credit (non-NFCs) losses</t>
  </si>
  <si>
    <t xml:space="preserve">Figure 55: First and second-round losses at the system level (as share of exposures in 2022) </t>
  </si>
  <si>
    <t>First-round fund share losses</t>
  </si>
  <si>
    <t>Second-round fund share losses</t>
  </si>
  <si>
    <t>First-round credit losses (NFCs)</t>
  </si>
  <si>
    <t>First-round credit losses (non-NFCs)</t>
  </si>
  <si>
    <t>1st round market losses</t>
  </si>
  <si>
    <t>1st round fund share losses</t>
  </si>
  <si>
    <t>2nd round market losses</t>
  </si>
  <si>
    <t>2nd round fund share losses</t>
  </si>
  <si>
    <t>1st round credit losses (NFCs)</t>
  </si>
  <si>
    <t>1st round credit losses (non-NFCs)</t>
  </si>
  <si>
    <t>Figure 56: Second-round losses by sector (as share of exposures in 2022)</t>
  </si>
  <si>
    <t>Figure 57: Distribution of first and second-round market losses on the market portfolios</t>
  </si>
  <si>
    <t>(x-axis: percentage points; y-axis: EUR trillion for each bucket of the histogram)</t>
  </si>
  <si>
    <t>Round</t>
  </si>
  <si>
    <t>Q2 (Median)</t>
  </si>
  <si>
    <t>First-round losses</t>
  </si>
  <si>
    <t>Second-round losses</t>
  </si>
  <si>
    <t>Figure 59: Decomposition of investment fund redemption volumes across scenarios</t>
  </si>
  <si>
    <t>First round</t>
  </si>
  <si>
    <t>Second round</t>
  </si>
  <si>
    <t>Figure 60: Decomposition of aggregate financial system losses</t>
  </si>
  <si>
    <t>Type</t>
  </si>
  <si>
    <t>New</t>
  </si>
  <si>
    <t>First-round</t>
  </si>
  <si>
    <t>credit - NFCs</t>
  </si>
  <si>
    <t>credit - non-NFCs</t>
  </si>
  <si>
    <t>market</t>
  </si>
  <si>
    <t>fund share</t>
  </si>
  <si>
    <t>Second-round</t>
  </si>
  <si>
    <t>10th percentile</t>
  </si>
  <si>
    <t>90th percentile</t>
  </si>
  <si>
    <t>Limited breakdown due to the level of granularity of the underlying data.</t>
  </si>
  <si>
    <t>Charts of the Fit-for-55 report</t>
  </si>
  <si>
    <t xml:space="preserve">Some data are not included for confidentiality reasons.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</si>
</sst>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0000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6"/>
      <color rgb="FF003399"/>
      <name val="Arial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2" fillId="0" borderId="1" xfId="0" applyFont="1" applyBorder="1"/>
    <xf numFmtId="0" fontId="3" fillId="0" borderId="0" xfId="0" applyFont="1"/>
    <xf numFmtId="11" fontId="0" fillId="0" borderId="0" xfId="0" applyNumberFormat="1"/>
    <xf numFmtId="9" fontId="0" fillId="0" borderId="0" xfId="2" applyFont="1"/>
    <xf numFmtId="43" fontId="0" fillId="0" borderId="0" xfId="3" applyFont="1"/>
    <xf numFmtId="0" fontId="5" fillId="0" borderId="0" xfId="0" applyFont="1"/>
    <xf numFmtId="166" fontId="0" fillId="0" borderId="0" xfId="0" applyNumberFormat="1"/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readingOrder="1"/>
    </xf>
    <xf numFmtId="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10" fontId="0" fillId="0" borderId="0" xfId="0" applyNumberFormat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 wrapText="1"/>
    </xf>
    <xf numFmtId="0" fontId="5" fillId="0" borderId="1" xfId="0" applyFont="1" applyBorder="1"/>
    <xf numFmtId="4" fontId="0" fillId="0" borderId="1" xfId="0" applyNumberFormat="1" applyBorder="1"/>
    <xf numFmtId="17" fontId="0" fillId="0" borderId="1" xfId="0" applyNumberForma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17" fontId="5" fillId="0" borderId="1" xfId="0" applyNumberFormat="1" applyFont="1" applyBorder="1" applyAlignment="1">
      <alignment horizontal="left" vertical="center"/>
    </xf>
    <xf numFmtId="43" fontId="0" fillId="0" borderId="0" xfId="3" applyFont="1" applyAlignment="1">
      <alignment vertical="center"/>
    </xf>
    <xf numFmtId="43" fontId="0" fillId="0" borderId="1" xfId="3" applyFont="1" applyBorder="1" applyAlignment="1">
      <alignment vertical="center"/>
    </xf>
    <xf numFmtId="43" fontId="0" fillId="0" borderId="1" xfId="0" applyNumberFormat="1" applyBorder="1"/>
    <xf numFmtId="43" fontId="0" fillId="0" borderId="1" xfId="3" applyFont="1" applyBorder="1"/>
    <xf numFmtId="10" fontId="0" fillId="0" borderId="0" xfId="2" applyNumberFormat="1" applyFont="1" applyAlignment="1">
      <alignment vertical="center"/>
    </xf>
    <xf numFmtId="165" fontId="0" fillId="0" borderId="0" xfId="0" applyNumberFormat="1" applyAlignment="1">
      <alignment vertical="center"/>
    </xf>
    <xf numFmtId="9" fontId="0" fillId="0" borderId="0" xfId="1" applyFont="1" applyAlignment="1">
      <alignment vertical="center"/>
    </xf>
    <xf numFmtId="0" fontId="3" fillId="0" borderId="1" xfId="0" applyFont="1" applyBorder="1"/>
    <xf numFmtId="2" fontId="3" fillId="0" borderId="1" xfId="0" applyNumberFormat="1" applyFont="1" applyBorder="1"/>
    <xf numFmtId="0" fontId="5" fillId="0" borderId="1" xfId="0" applyFont="1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vertical="center"/>
    </xf>
    <xf numFmtId="2" fontId="0" fillId="0" borderId="1" xfId="2" applyNumberFormat="1" applyFont="1" applyBorder="1"/>
    <xf numFmtId="2" fontId="0" fillId="0" borderId="1" xfId="1" applyNumberFormat="1" applyFont="1" applyBorder="1" applyAlignment="1">
      <alignment vertical="center"/>
    </xf>
    <xf numFmtId="2" fontId="0" fillId="0" borderId="1" xfId="1" applyNumberFormat="1" applyFont="1" applyBorder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5" fillId="0" borderId="1" xfId="0" applyNumberFormat="1" applyFont="1" applyBorder="1"/>
    <xf numFmtId="10" fontId="0" fillId="0" borderId="1" xfId="0" applyNumberFormat="1" applyBorder="1"/>
    <xf numFmtId="0" fontId="11" fillId="0" borderId="1" xfId="0" applyFont="1" applyBorder="1"/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17" fontId="5" fillId="0" borderId="1" xfId="0" applyNumberFormat="1" applyFont="1" applyBorder="1" applyAlignment="1">
      <alignment horizontal="left"/>
    </xf>
    <xf numFmtId="4" fontId="7" fillId="0" borderId="1" xfId="0" applyNumberFormat="1" applyFont="1" applyBorder="1" applyAlignment="1">
      <alignment vertical="center"/>
    </xf>
    <xf numFmtId="0" fontId="3" fillId="0" borderId="10" xfId="0" applyFont="1" applyBorder="1"/>
    <xf numFmtId="2" fontId="3" fillId="0" borderId="10" xfId="0" applyNumberFormat="1" applyFont="1" applyBorder="1"/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4">
    <cellStyle name="Comma" xfId="3" builtinId="3"/>
    <cellStyle name="Normal" xfId="0" builtinId="0"/>
    <cellStyle name="Percent" xfId="2" builtinId="5"/>
    <cellStyle name="Percent 2" xfId="1" xr:uid="{46D4CF62-9E50-414B-8345-918B0BDB3CA0}"/>
  </cellStyles>
  <dxfs count="0"/>
  <tableStyles count="0" defaultTableStyle="TableStyleMedium2" defaultPivotStyle="PivotStyleLight16"/>
  <colors>
    <mruColors>
      <color rgb="FFFFB400"/>
      <color rgb="FFFF4B00"/>
      <color rgb="FF000000"/>
      <color rgb="FFD9D9D9"/>
      <color rgb="FF003299"/>
      <color rgb="FFFFDBCC"/>
      <color rgb="FFFF9999"/>
      <color rgb="FFFFCCCC"/>
      <color rgb="FF00B1EA"/>
      <color rgb="FF0078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1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3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5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7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9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2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4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6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8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0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2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4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6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8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1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2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7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26253679121025431"/>
          <c:w val="0.98206483716708026"/>
          <c:h val="0.732399803621359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1'!$C$5:$C$6</c:f>
              <c:strCache>
                <c:ptCount val="2"/>
                <c:pt idx="0">
                  <c:v>First-round effects</c:v>
                </c:pt>
                <c:pt idx="1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1'!$B$7:$B$18</c:f>
              <c:strCache>
                <c:ptCount val="10"/>
                <c:pt idx="0">
                  <c:v>Banking sector</c:v>
                </c:pt>
                <c:pt idx="3">
                  <c:v>Insurance sector</c:v>
                </c:pt>
                <c:pt idx="6">
                  <c:v>IORP Sector </c:v>
                </c:pt>
                <c:pt idx="9">
                  <c:v>Investment fund sector</c:v>
                </c:pt>
              </c:strCache>
            </c:strRef>
          </c:cat>
          <c:val>
            <c:numRef>
              <c:f>'Figure 1'!$C$7:$C$18</c:f>
              <c:numCache>
                <c:formatCode>0.00%</c:formatCode>
                <c:ptCount val="12"/>
                <c:pt idx="0">
                  <c:v>-5.8200000000000002E-2</c:v>
                </c:pt>
                <c:pt idx="3">
                  <c:v>-2.1999999999999999E-2</c:v>
                </c:pt>
                <c:pt idx="6">
                  <c:v>-0.03</c:v>
                </c:pt>
                <c:pt idx="9">
                  <c:v>-4.1000000000000002E-2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8-4952-9D2F-FA433DCD8785}"/>
            </c:ext>
          </c:extLst>
        </c:ser>
        <c:ser>
          <c:idx val="1"/>
          <c:order val="1"/>
          <c:tx>
            <c:strRef>
              <c:f>'Figure 1'!$D$5:$D$6</c:f>
              <c:strCache>
                <c:ptCount val="2"/>
                <c:pt idx="0">
                  <c:v>First-round effects</c:v>
                </c:pt>
                <c:pt idx="1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1'!$B$7:$B$18</c:f>
              <c:strCache>
                <c:ptCount val="10"/>
                <c:pt idx="0">
                  <c:v>Banking sector</c:v>
                </c:pt>
                <c:pt idx="3">
                  <c:v>Insurance sector</c:v>
                </c:pt>
                <c:pt idx="6">
                  <c:v>IORP Sector </c:v>
                </c:pt>
                <c:pt idx="9">
                  <c:v>Investment fund sector</c:v>
                </c:pt>
              </c:strCache>
            </c:strRef>
          </c:cat>
          <c:val>
            <c:numRef>
              <c:f>'Figure 1'!$D$7:$D$18</c:f>
              <c:numCache>
                <c:formatCode>0.00%</c:formatCode>
                <c:ptCount val="12"/>
                <c:pt idx="1">
                  <c:v>-6.6799999999999998E-2</c:v>
                </c:pt>
                <c:pt idx="4">
                  <c:v>-5.1999999999999998E-2</c:v>
                </c:pt>
                <c:pt idx="7">
                  <c:v>-6.4000000000000001E-2</c:v>
                </c:pt>
                <c:pt idx="10">
                  <c:v>-6.2E-2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8-4952-9D2F-FA433DCD8785}"/>
            </c:ext>
          </c:extLst>
        </c:ser>
        <c:ser>
          <c:idx val="2"/>
          <c:order val="2"/>
          <c:tx>
            <c:strRef>
              <c:f>'Figure 1'!$E$5:$E$6</c:f>
              <c:strCache>
                <c:ptCount val="2"/>
                <c:pt idx="0">
                  <c:v>First-round effects</c:v>
                </c:pt>
                <c:pt idx="1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1'!$B$7:$B$18</c:f>
              <c:strCache>
                <c:ptCount val="10"/>
                <c:pt idx="0">
                  <c:v>Banking sector</c:v>
                </c:pt>
                <c:pt idx="3">
                  <c:v>Insurance sector</c:v>
                </c:pt>
                <c:pt idx="6">
                  <c:v>IORP Sector </c:v>
                </c:pt>
                <c:pt idx="9">
                  <c:v>Investment fund sector</c:v>
                </c:pt>
              </c:strCache>
            </c:strRef>
          </c:cat>
          <c:val>
            <c:numRef>
              <c:f>'Figure 1'!$E$7:$E$18</c:f>
              <c:numCache>
                <c:formatCode>0.00%</c:formatCode>
                <c:ptCount val="12"/>
                <c:pt idx="2">
                  <c:v>-0.109</c:v>
                </c:pt>
                <c:pt idx="5">
                  <c:v>-0.188</c:v>
                </c:pt>
                <c:pt idx="8">
                  <c:v>-0.215</c:v>
                </c:pt>
                <c:pt idx="11">
                  <c:v>-0.16200000000000001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8-4952-9D2F-FA433DCD8785}"/>
            </c:ext>
          </c:extLst>
        </c:ser>
        <c:ser>
          <c:idx val="3"/>
          <c:order val="3"/>
          <c:tx>
            <c:strRef>
              <c:f>'Figure 1'!$F$5:$F$6</c:f>
              <c:strCache>
                <c:ptCount val="2"/>
                <c:pt idx="0">
                  <c:v>Amplification</c:v>
                </c:pt>
                <c:pt idx="1">
                  <c:v>B</c:v>
                </c:pt>
              </c:strCache>
            </c:strRef>
          </c:tx>
          <c:spPr>
            <a:pattFill prst="dkDnDiag">
              <a:fgClr>
                <a:srgbClr val="003299"/>
              </a:fgClr>
              <a:bgClr>
                <a:schemeClr val="bg1"/>
              </a:bgClr>
            </a:patt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1'!$B$7:$B$18</c:f>
              <c:strCache>
                <c:ptCount val="10"/>
                <c:pt idx="0">
                  <c:v>Banking sector</c:v>
                </c:pt>
                <c:pt idx="3">
                  <c:v>Insurance sector</c:v>
                </c:pt>
                <c:pt idx="6">
                  <c:v>IORP Sector </c:v>
                </c:pt>
                <c:pt idx="9">
                  <c:v>Investment fund sector</c:v>
                </c:pt>
              </c:strCache>
            </c:strRef>
          </c:cat>
          <c:val>
            <c:numRef>
              <c:f>'Figure 1'!$F$7:$F$18</c:f>
              <c:numCache>
                <c:formatCode>0.00%</c:formatCode>
                <c:ptCount val="12"/>
                <c:pt idx="0">
                  <c:v>-3.392E-4</c:v>
                </c:pt>
                <c:pt idx="3">
                  <c:v>-7.2300000000000003E-3</c:v>
                </c:pt>
                <c:pt idx="9">
                  <c:v>-2.562E-2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8-4952-9D2F-FA433DCD8785}"/>
            </c:ext>
          </c:extLst>
        </c:ser>
        <c:ser>
          <c:idx val="4"/>
          <c:order val="4"/>
          <c:tx>
            <c:strRef>
              <c:f>'Figure 1'!$G$5:$G$6</c:f>
              <c:strCache>
                <c:ptCount val="2"/>
                <c:pt idx="0">
                  <c:v>Amplification</c:v>
                </c:pt>
                <c:pt idx="1">
                  <c:v>A1</c:v>
                </c:pt>
              </c:strCache>
            </c:strRef>
          </c:tx>
          <c:spPr>
            <a:pattFill prst="dkDnDiag">
              <a:fgClr>
                <a:srgbClr val="FFB400"/>
              </a:fgClr>
              <a:bgClr>
                <a:schemeClr val="bg1"/>
              </a:bgClr>
            </a:patt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1'!$B$7:$B$18</c:f>
              <c:strCache>
                <c:ptCount val="10"/>
                <c:pt idx="0">
                  <c:v>Banking sector</c:v>
                </c:pt>
                <c:pt idx="3">
                  <c:v>Insurance sector</c:v>
                </c:pt>
                <c:pt idx="6">
                  <c:v>IORP Sector </c:v>
                </c:pt>
                <c:pt idx="9">
                  <c:v>Investment fund sector</c:v>
                </c:pt>
              </c:strCache>
            </c:strRef>
          </c:cat>
          <c:val>
            <c:numRef>
              <c:f>'Figure 1'!$G$7:$G$18</c:f>
              <c:numCache>
                <c:formatCode>0.00%</c:formatCode>
                <c:ptCount val="12"/>
                <c:pt idx="1">
                  <c:v>-5.13E-4</c:v>
                </c:pt>
                <c:pt idx="4">
                  <c:v>-1.7250000000000001E-2</c:v>
                </c:pt>
                <c:pt idx="10">
                  <c:v>-5.1200000000000002E-2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8-4952-9D2F-FA433DCD8785}"/>
            </c:ext>
          </c:extLst>
        </c:ser>
        <c:ser>
          <c:idx val="5"/>
          <c:order val="5"/>
          <c:tx>
            <c:strRef>
              <c:f>'Figure 1'!$H$5:$H$6</c:f>
              <c:strCache>
                <c:ptCount val="2"/>
                <c:pt idx="0">
                  <c:v>Amplification</c:v>
                </c:pt>
                <c:pt idx="1">
                  <c:v>A2</c:v>
                </c:pt>
              </c:strCache>
            </c:strRef>
          </c:tx>
          <c:spPr>
            <a:pattFill prst="dkDnDiag">
              <a:fgClr>
                <a:srgbClr val="FF4B00"/>
              </a:fgClr>
              <a:bgClr>
                <a:schemeClr val="bg1"/>
              </a:bgClr>
            </a:patt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1'!$B$7:$B$18</c:f>
              <c:strCache>
                <c:ptCount val="10"/>
                <c:pt idx="0">
                  <c:v>Banking sector</c:v>
                </c:pt>
                <c:pt idx="3">
                  <c:v>Insurance sector</c:v>
                </c:pt>
                <c:pt idx="6">
                  <c:v>IORP Sector </c:v>
                </c:pt>
                <c:pt idx="9">
                  <c:v>Investment fund sector</c:v>
                </c:pt>
              </c:strCache>
            </c:strRef>
          </c:cat>
          <c:val>
            <c:numRef>
              <c:f>'Figure 1'!$H$7:$H$18</c:f>
              <c:numCache>
                <c:formatCode>0.00%</c:formatCode>
                <c:ptCount val="12"/>
                <c:pt idx="2">
                  <c:v>-9.4200000000000002E-4</c:v>
                </c:pt>
                <c:pt idx="5">
                  <c:v>-4.4859999999999997E-2</c:v>
                </c:pt>
                <c:pt idx="11">
                  <c:v>-9.1509999999999994E-2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98-4952-9D2F-FA433DCD8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0626783"/>
        <c:axId val="230269343"/>
      </c:barChart>
      <c:catAx>
        <c:axId val="2060626783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0269343"/>
        <c:crosses val="autoZero"/>
        <c:auto val="1"/>
        <c:lblAlgn val="ctr"/>
        <c:lblOffset val="100"/>
        <c:noMultiLvlLbl val="0"/>
      </c:catAx>
      <c:valAx>
        <c:axId val="230269343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062678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685467663822356"/>
          <c:y val="0.13312571883570734"/>
          <c:w val="0.31744816272965881"/>
          <c:h val="0.73374856232858532"/>
        </c:manualLayout>
      </c:layout>
      <c:pieChart>
        <c:varyColors val="1"/>
        <c:ser>
          <c:idx val="0"/>
          <c:order val="0"/>
          <c:spPr>
            <a:solidFill>
              <a:srgbClr val="4472C4"/>
            </a:solidFill>
            <a:ln w="6350" cap="flat" cmpd="sng" algn="ctr">
              <a:solidFill>
                <a:srgbClr val="FFFFF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dPt>
            <c:idx val="0"/>
            <c:bubble3D val="0"/>
            <c:spPr>
              <a:solidFill>
                <a:srgbClr val="003299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9B-4CA5-A4A1-E2BFBFF0A8F5}"/>
              </c:ext>
            </c:extLst>
          </c:dPt>
          <c:dPt>
            <c:idx val="1"/>
            <c:bubble3D val="0"/>
            <c:spPr>
              <a:solidFill>
                <a:srgbClr val="FFB400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9B-4CA5-A4A1-E2BFBFF0A8F5}"/>
              </c:ext>
            </c:extLst>
          </c:dPt>
          <c:dPt>
            <c:idx val="2"/>
            <c:bubble3D val="0"/>
            <c:spPr>
              <a:solidFill>
                <a:srgbClr val="FF4B00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609B-4CA5-A4A1-E2BFBFF0A8F5}"/>
              </c:ext>
            </c:extLst>
          </c:dPt>
          <c:dPt>
            <c:idx val="3"/>
            <c:bubble3D val="0"/>
            <c:spPr>
              <a:solidFill>
                <a:srgbClr val="65B800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609B-4CA5-A4A1-E2BFBFF0A8F5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9B-4CA5-A4A1-E2BFBFF0A8F5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9B-4CA5-A4A1-E2BFBFF0A8F5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9B-4CA5-A4A1-E2BFBFF0A8F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9B-4CA5-A4A1-E2BFBFF0A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10'!$C$5:$F$5</c:f>
              <c:strCache>
                <c:ptCount val="4"/>
                <c:pt idx="0">
                  <c:v>Government bonds and loans at FV</c:v>
                </c:pt>
                <c:pt idx="1">
                  <c:v>Corporate bonds at FV</c:v>
                </c:pt>
                <c:pt idx="2">
                  <c:v>Equity at FV</c:v>
                </c:pt>
                <c:pt idx="3">
                  <c:v>Funds at FV</c:v>
                </c:pt>
              </c:strCache>
            </c:strRef>
          </c:cat>
          <c:val>
            <c:numRef>
              <c:f>'Figure 10'!$C$6:$F$6</c:f>
              <c:numCache>
                <c:formatCode>_(* #,##0.00_);_(* \(#,##0.00\);_(* "-"??_);_(@_)</c:formatCode>
                <c:ptCount val="4"/>
                <c:pt idx="0">
                  <c:v>949.39123152976822</c:v>
                </c:pt>
                <c:pt idx="1">
                  <c:v>178.21968892296869</c:v>
                </c:pt>
                <c:pt idx="2">
                  <c:v>85.62189797408071</c:v>
                </c:pt>
                <c:pt idx="3">
                  <c:v>24.742659871440694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9B-4CA5-A4A1-E2BFBFF0A8F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88612700779839"/>
          <c:w val="0.97198879551820727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11'!$C$5</c:f>
              <c:strCache>
                <c:ptCount val="1"/>
                <c:pt idx="0">
                  <c:v>Aggregate credit and market losses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1"/>
            <c:invertIfNegative val="0"/>
            <c:bubble3D val="0"/>
            <c:spPr>
              <a:solidFill>
                <a:srgbClr val="FFB4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374D-4FE8-A429-694E73A5A058}"/>
              </c:ext>
            </c:extLst>
          </c:dPt>
          <c:dPt>
            <c:idx val="2"/>
            <c:invertIfNegative val="0"/>
            <c:bubble3D val="0"/>
            <c:spPr>
              <a:solidFill>
                <a:srgbClr val="FF4B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374D-4FE8-A429-694E73A5A058}"/>
              </c:ext>
            </c:extLst>
          </c:dPt>
          <c:cat>
            <c:strRef>
              <c:f>'Figure 11'!$B$6:$B$8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11'!$C$6:$C$8</c:f>
              <c:numCache>
                <c:formatCode>0.00</c:formatCode>
                <c:ptCount val="3"/>
                <c:pt idx="0">
                  <c:v>-5.8220284884719101E-2</c:v>
                </c:pt>
                <c:pt idx="1">
                  <c:v>-6.6834185495056903E-2</c:v>
                </c:pt>
                <c:pt idx="2">
                  <c:v>-0.10901513217274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D-4FE8-A429-694E73A5A058}"/>
            </c:ext>
          </c:extLst>
        </c:ser>
        <c:ser>
          <c:idx val="1"/>
          <c:order val="1"/>
          <c:tx>
            <c:strRef>
              <c:f>'Figure 11'!$D$5</c:f>
              <c:strCache>
                <c:ptCount val="1"/>
                <c:pt idx="0">
                  <c:v>Credit risk losses (over eight years)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003299"/>
                </a:fgClr>
                <a:bgClr>
                  <a:schemeClr val="bg1"/>
                </a:bgClr>
              </a:patt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374D-4FE8-A429-694E73A5A058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FFB400"/>
                </a:fgClr>
                <a:bgClr>
                  <a:schemeClr val="bg1"/>
                </a:bgClr>
              </a:patt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374D-4FE8-A429-694E73A5A058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FF4B00"/>
                </a:fgClr>
                <a:bgClr>
                  <a:schemeClr val="bg1"/>
                </a:bgClr>
              </a:patt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374D-4FE8-A429-694E73A5A058}"/>
              </c:ext>
            </c:extLst>
          </c:dPt>
          <c:cat>
            <c:strRef>
              <c:f>'Figure 11'!$B$6:$B$8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11'!$D$6:$D$8</c:f>
              <c:numCache>
                <c:formatCode>0.00</c:formatCode>
                <c:ptCount val="3"/>
                <c:pt idx="0">
                  <c:v>-6.8962999999999997E-2</c:v>
                </c:pt>
                <c:pt idx="1">
                  <c:v>-7.6451000000000005E-2</c:v>
                </c:pt>
                <c:pt idx="2">
                  <c:v>-0.11335099999999999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4D-4FE8-A429-694E73A5A058}"/>
            </c:ext>
          </c:extLst>
        </c:ser>
        <c:ser>
          <c:idx val="2"/>
          <c:order val="2"/>
          <c:tx>
            <c:strRef>
              <c:f>'Figure 11'!$E$5</c:f>
              <c:strCache>
                <c:ptCount val="1"/>
                <c:pt idx="0">
                  <c:v>Market risk losses (instantaneous)</c:v>
                </c:pt>
              </c:strCache>
            </c:strRef>
          </c:tx>
          <c:spPr>
            <a:pattFill prst="pct75">
              <a:fgClr>
                <a:srgbClr val="003299"/>
              </a:fgClr>
              <a:bgClr>
                <a:schemeClr val="bg1"/>
              </a:bgClr>
            </a:patt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1"/>
            <c:invertIfNegative val="0"/>
            <c:bubble3D val="0"/>
            <c:spPr>
              <a:pattFill prst="pct75">
                <a:fgClr>
                  <a:srgbClr val="FFB400"/>
                </a:fgClr>
                <a:bgClr>
                  <a:schemeClr val="bg1"/>
                </a:bgClr>
              </a:patt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8-374D-4FE8-A429-694E73A5A058}"/>
              </c:ext>
            </c:extLst>
          </c:dPt>
          <c:dPt>
            <c:idx val="2"/>
            <c:invertIfNegative val="0"/>
            <c:bubble3D val="0"/>
            <c:spPr>
              <a:pattFill prst="pct75">
                <a:fgClr>
                  <a:srgbClr val="FF4B00"/>
                </a:fgClr>
                <a:bgClr>
                  <a:schemeClr val="bg1"/>
                </a:bgClr>
              </a:patt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A-374D-4FE8-A429-694E73A5A058}"/>
              </c:ext>
            </c:extLst>
          </c:dPt>
          <c:cat>
            <c:strRef>
              <c:f>'Figure 11'!$B$6:$B$8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11'!$E$6:$E$8</c:f>
              <c:numCache>
                <c:formatCode>0.00</c:formatCode>
                <c:ptCount val="3"/>
                <c:pt idx="0">
                  <c:v>-1.3170149235352696E-2</c:v>
                </c:pt>
                <c:pt idx="1">
                  <c:v>-2.4822641048708328E-2</c:v>
                </c:pt>
                <c:pt idx="2">
                  <c:v>-8.1853332239759005E-2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4D-4FE8-A429-694E73A5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512968272"/>
        <c:axId val="1325608736"/>
      </c:barChart>
      <c:catAx>
        <c:axId val="151296827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5608736"/>
        <c:crosses val="autoZero"/>
        <c:auto val="1"/>
        <c:lblAlgn val="ctr"/>
        <c:lblOffset val="100"/>
        <c:noMultiLvlLbl val="0"/>
      </c:catAx>
      <c:valAx>
        <c:axId val="1325608736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296827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47686208974931"/>
          <c:w val="0.97899159663865543"/>
          <c:h val="0.87348245729191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12 '!$C$5</c:f>
              <c:strCache>
                <c:ptCount val="1"/>
                <c:pt idx="0">
                  <c:v>Losses relative to exposures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12 '!$B$6:$B$8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12 '!$C$6:$C$8</c:f>
              <c:numCache>
                <c:formatCode>0.00</c:formatCode>
                <c:ptCount val="3"/>
                <c:pt idx="0">
                  <c:v>-6.8962999999999997E-2</c:v>
                </c:pt>
                <c:pt idx="1">
                  <c:v>-7.6451000000000005E-2</c:v>
                </c:pt>
                <c:pt idx="2">
                  <c:v>-0.11335099999999999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9-45DB-946A-B9A5F7001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5605632"/>
        <c:axId val="1947677376"/>
      </c:barChart>
      <c:lineChart>
        <c:grouping val="standard"/>
        <c:varyColors val="0"/>
        <c:ser>
          <c:idx val="1"/>
          <c:order val="1"/>
          <c:tx>
            <c:strRef>
              <c:f>'Figure 12 '!$D$5</c:f>
              <c:strCache>
                <c:ptCount val="1"/>
                <c:pt idx="0">
                  <c:v>Losses relative to total assets (rhs)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5"/>
            <c:spPr>
              <a:solidFill>
                <a:srgbClr val="FFB400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strRef>
              <c:f>'Figure 12 '!$B$6:$B$8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12 '!$D$6:$D$8</c:f>
              <c:numCache>
                <c:formatCode>0.00</c:formatCode>
                <c:ptCount val="3"/>
                <c:pt idx="0">
                  <c:v>-1.1342E-2</c:v>
                </c:pt>
                <c:pt idx="1">
                  <c:v>-1.2574E-2</c:v>
                </c:pt>
                <c:pt idx="2">
                  <c:v>-1.8641999999999999E-2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9-45DB-946A-B9A5F7001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395712"/>
        <c:axId val="1924908384"/>
      </c:lineChart>
      <c:catAx>
        <c:axId val="14456056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7677376"/>
        <c:crosses val="autoZero"/>
        <c:auto val="1"/>
        <c:lblAlgn val="ctr"/>
        <c:lblOffset val="100"/>
        <c:noMultiLvlLbl val="0"/>
      </c:catAx>
      <c:valAx>
        <c:axId val="1947677376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5605632"/>
        <c:crosses val="autoZero"/>
        <c:crossBetween val="between"/>
      </c:valAx>
      <c:valAx>
        <c:axId val="1924908384"/>
        <c:scaling>
          <c:orientation val="minMax"/>
        </c:scaling>
        <c:delete val="0"/>
        <c:axPos val="r"/>
        <c:numFmt formatCode="0.0%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4395712"/>
        <c:crosses val="max"/>
        <c:crossBetween val="between"/>
      </c:valAx>
      <c:catAx>
        <c:axId val="63439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4908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6657381615598881"/>
          <c:h val="0.8309562680316089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13 '!$E$5</c:f>
              <c:strCache>
                <c:ptCount val="1"/>
                <c:pt idx="0">
                  <c:v>B</c:v>
                </c:pt>
              </c:strCache>
            </c:strRef>
          </c:tx>
          <c:spPr>
            <a:pattFill prst="pct50">
              <a:fgClr>
                <a:srgbClr val="003299"/>
              </a:fgClr>
              <a:bgClr>
                <a:schemeClr val="bg1"/>
              </a:bgClr>
            </a:patt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Lit>
              <c:formatCode>General</c:formatCode>
              <c:ptCount val="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</c:numLit>
          </c:cat>
          <c:val>
            <c:numRef>
              <c:f>'Figure 13 '!$E$6:$E$13</c:f>
              <c:numCache>
                <c:formatCode>0.00</c:formatCode>
                <c:ptCount val="8"/>
                <c:pt idx="0">
                  <c:v>-4.7191112750509544E-2</c:v>
                </c:pt>
                <c:pt idx="1">
                  <c:v>-4.7978749889877173E-2</c:v>
                </c:pt>
                <c:pt idx="2">
                  <c:v>-4.5067434012902675E-2</c:v>
                </c:pt>
                <c:pt idx="3">
                  <c:v>-4.2204827657396825E-2</c:v>
                </c:pt>
                <c:pt idx="4">
                  <c:v>-3.9428015017206809E-2</c:v>
                </c:pt>
                <c:pt idx="5">
                  <c:v>-3.6867292133378277E-2</c:v>
                </c:pt>
                <c:pt idx="6">
                  <c:v>-3.4658115391328979E-2</c:v>
                </c:pt>
                <c:pt idx="7">
                  <c:v>-3.3263189629920753E-2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A-4D54-8FE4-0736237547F2}"/>
            </c:ext>
          </c:extLst>
        </c:ser>
        <c:ser>
          <c:idx val="0"/>
          <c:order val="1"/>
          <c:tx>
            <c:strRef>
              <c:f>'Figure 13 '!$C$5</c:f>
              <c:strCache>
                <c:ptCount val="1"/>
                <c:pt idx="0">
                  <c:v>A1</c:v>
                </c:pt>
              </c:strCache>
            </c:strRef>
          </c:tx>
          <c:spPr>
            <a:pattFill prst="pct50">
              <a:fgClr>
                <a:srgbClr val="FFB400"/>
              </a:fgClr>
              <a:bgClr>
                <a:schemeClr val="bg1"/>
              </a:bgClr>
            </a:patt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Lit>
              <c:formatCode>General</c:formatCode>
              <c:ptCount val="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</c:numLit>
          </c:cat>
          <c:val>
            <c:numRef>
              <c:f>'Figure 13 '!$C$6:$C$13</c:f>
              <c:numCache>
                <c:formatCode>0.00</c:formatCode>
                <c:ptCount val="8"/>
                <c:pt idx="0">
                  <c:v>-4.7168064137242761E-2</c:v>
                </c:pt>
                <c:pt idx="1">
                  <c:v>-4.7984041714830013E-2</c:v>
                </c:pt>
                <c:pt idx="2">
                  <c:v>-4.5071373804398324E-2</c:v>
                </c:pt>
                <c:pt idx="3">
                  <c:v>-5.0846798128687705E-2</c:v>
                </c:pt>
                <c:pt idx="4">
                  <c:v>-4.7689676270335976E-2</c:v>
                </c:pt>
                <c:pt idx="5">
                  <c:v>-4.417884647955695E-2</c:v>
                </c:pt>
                <c:pt idx="6">
                  <c:v>-4.0762470357257843E-2</c:v>
                </c:pt>
                <c:pt idx="7">
                  <c:v>-3.8427264042820715E-2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AA-4D54-8FE4-0736237547F2}"/>
            </c:ext>
          </c:extLst>
        </c:ser>
        <c:ser>
          <c:idx val="1"/>
          <c:order val="2"/>
          <c:tx>
            <c:strRef>
              <c:f>'Figure 13 '!$D$5</c:f>
              <c:strCache>
                <c:ptCount val="1"/>
                <c:pt idx="0">
                  <c:v>A2</c:v>
                </c:pt>
              </c:strCache>
            </c:strRef>
          </c:tx>
          <c:spPr>
            <a:pattFill prst="pct50">
              <a:fgClr>
                <a:srgbClr val="FF4B00"/>
              </a:fgClr>
              <a:bgClr>
                <a:schemeClr val="bg1"/>
              </a:bgClr>
            </a:patt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Lit>
              <c:formatCode>General</c:formatCode>
              <c:ptCount val="8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</c:numLit>
          </c:cat>
          <c:val>
            <c:numRef>
              <c:f>'Figure 13 '!$D$6:$D$13</c:f>
              <c:numCache>
                <c:formatCode>0.00</c:formatCode>
                <c:ptCount val="8"/>
                <c:pt idx="0">
                  <c:v>-6.7813352591472101E-2</c:v>
                </c:pt>
                <c:pt idx="1">
                  <c:v>-7.8232336970837826E-2</c:v>
                </c:pt>
                <c:pt idx="2">
                  <c:v>-7.1472791001918848E-2</c:v>
                </c:pt>
                <c:pt idx="3">
                  <c:v>-7.6842133551426314E-2</c:v>
                </c:pt>
                <c:pt idx="4">
                  <c:v>-7.0513071206274341E-2</c:v>
                </c:pt>
                <c:pt idx="5">
                  <c:v>-6.3460812105868916E-2</c:v>
                </c:pt>
                <c:pt idx="6">
                  <c:v>-5.689295427903502E-2</c:v>
                </c:pt>
                <c:pt idx="7">
                  <c:v>-5.1686116046829531E-2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AA-4D54-8FE4-073623754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424037888"/>
        <c:axId val="1992922464"/>
      </c:barChart>
      <c:barChart>
        <c:barDir val="col"/>
        <c:grouping val="clustered"/>
        <c:varyColors val="0"/>
        <c:ser>
          <c:idx val="5"/>
          <c:order val="3"/>
          <c:tx>
            <c:strRef>
              <c:f>'Figure 13 '!$H$5</c:f>
              <c:strCache>
                <c:ptCount val="1"/>
                <c:pt idx="0">
                  <c:v>PD impact 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val>
            <c:numRef>
              <c:f>'Figure 13 '!$H$6:$H$13</c:f>
              <c:numCache>
                <c:formatCode>0.00</c:formatCode>
                <c:ptCount val="8"/>
                <c:pt idx="0">
                  <c:v>-3.8909513942313789E-2</c:v>
                </c:pt>
                <c:pt idx="1">
                  <c:v>-4.0442851453866974E-2</c:v>
                </c:pt>
                <c:pt idx="2">
                  <c:v>-3.877636361121866E-2</c:v>
                </c:pt>
                <c:pt idx="3">
                  <c:v>-3.6966021476215319E-2</c:v>
                </c:pt>
                <c:pt idx="4">
                  <c:v>-3.5174782753730816E-2</c:v>
                </c:pt>
                <c:pt idx="5">
                  <c:v>-3.3400261495796661E-2</c:v>
                </c:pt>
                <c:pt idx="6">
                  <c:v>-3.1803363764423692E-2</c:v>
                </c:pt>
                <c:pt idx="7">
                  <c:v>-3.1061818650414939E-2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AA-4D54-8FE4-0736237547F2}"/>
            </c:ext>
          </c:extLst>
        </c:ser>
        <c:ser>
          <c:idx val="3"/>
          <c:order val="4"/>
          <c:tx>
            <c:strRef>
              <c:f>'Figure 13 '!$F$5</c:f>
              <c:strCache>
                <c:ptCount val="1"/>
                <c:pt idx="0">
                  <c:v>PD impact 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val>
            <c:numRef>
              <c:f>'Figure 13 '!$F$6:$F$13</c:f>
              <c:numCache>
                <c:formatCode>0.00</c:formatCode>
                <c:ptCount val="8"/>
                <c:pt idx="0">
                  <c:v>-3.8939743480320303E-2</c:v>
                </c:pt>
                <c:pt idx="1">
                  <c:v>-4.049807087165367E-2</c:v>
                </c:pt>
                <c:pt idx="2">
                  <c:v>-3.8829901660039398E-2</c:v>
                </c:pt>
                <c:pt idx="3">
                  <c:v>-4.339163809260168E-2</c:v>
                </c:pt>
                <c:pt idx="4">
                  <c:v>-4.1887645966010689E-2</c:v>
                </c:pt>
                <c:pt idx="5">
                  <c:v>-3.9462366980604395E-2</c:v>
                </c:pt>
                <c:pt idx="6">
                  <c:v>-3.6890953006509346E-2</c:v>
                </c:pt>
                <c:pt idx="7">
                  <c:v>-3.5493770082363277E-2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AA-4D54-8FE4-0736237547F2}"/>
            </c:ext>
          </c:extLst>
        </c:ser>
        <c:ser>
          <c:idx val="4"/>
          <c:order val="5"/>
          <c:tx>
            <c:strRef>
              <c:f>'Figure 13 '!$G$5</c:f>
              <c:strCache>
                <c:ptCount val="1"/>
                <c:pt idx="0">
                  <c:v>PD impact 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val>
            <c:numRef>
              <c:f>'Figure 13 '!$G$6:$G$13</c:f>
              <c:numCache>
                <c:formatCode>0.00</c:formatCode>
                <c:ptCount val="8"/>
                <c:pt idx="0">
                  <c:v>-5.1723122827335946E-2</c:v>
                </c:pt>
                <c:pt idx="1">
                  <c:v>-5.8125751351635106E-2</c:v>
                </c:pt>
                <c:pt idx="2">
                  <c:v>-5.3848708717308277E-2</c:v>
                </c:pt>
                <c:pt idx="3">
                  <c:v>-5.7934849994680328E-2</c:v>
                </c:pt>
                <c:pt idx="4">
                  <c:v>-5.4090344355853415E-2</c:v>
                </c:pt>
                <c:pt idx="5">
                  <c:v>-4.9286189724698268E-2</c:v>
                </c:pt>
                <c:pt idx="6">
                  <c:v>-4.463693990887406E-2</c:v>
                </c:pt>
                <c:pt idx="7">
                  <c:v>-4.091628348809398E-2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AA-4D54-8FE4-073623754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790287504"/>
        <c:axId val="1524952528"/>
      </c:barChart>
      <c:catAx>
        <c:axId val="424037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922464"/>
        <c:crosses val="autoZero"/>
        <c:auto val="1"/>
        <c:lblAlgn val="ctr"/>
        <c:lblOffset val="100"/>
        <c:noMultiLvlLbl val="0"/>
      </c:catAx>
      <c:valAx>
        <c:axId val="1992922464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037888"/>
        <c:crosses val="autoZero"/>
        <c:crossBetween val="between"/>
      </c:valAx>
      <c:valAx>
        <c:axId val="1524952528"/>
        <c:scaling>
          <c:orientation val="minMax"/>
          <c:max val="0"/>
        </c:scaling>
        <c:delete val="1"/>
        <c:axPos val="r"/>
        <c:numFmt formatCode="0.00" sourceLinked="1"/>
        <c:majorTickMark val="out"/>
        <c:minorTickMark val="none"/>
        <c:tickLblPos val="nextTo"/>
        <c:crossAx val="1790287504"/>
        <c:crosses val="max"/>
        <c:crossBetween val="between"/>
      </c:valAx>
      <c:catAx>
        <c:axId val="1790287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524952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88612700779839"/>
          <c:w val="0.97899159663865543"/>
          <c:h val="0.833350728652086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14 '!$E$5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'Figure 14 '!$B$6:$B$16</c:f>
              <c:strCache>
                <c:ptCount val="11"/>
                <c:pt idx="0">
                  <c:v>A Agriculture</c:v>
                </c:pt>
                <c:pt idx="1">
                  <c:v>B Mining</c:v>
                </c:pt>
                <c:pt idx="2">
                  <c:v>C Manufacturing</c:v>
                </c:pt>
                <c:pt idx="3">
                  <c:v>D Utilities</c:v>
                </c:pt>
                <c:pt idx="4">
                  <c:v>E Water supply</c:v>
                </c:pt>
                <c:pt idx="5">
                  <c:v>F Construction</c:v>
                </c:pt>
                <c:pt idx="6">
                  <c:v>G Wholesale</c:v>
                </c:pt>
                <c:pt idx="7">
                  <c:v>H Transport</c:v>
                </c:pt>
                <c:pt idx="8">
                  <c:v>I Accommodation and food</c:v>
                </c:pt>
                <c:pt idx="9">
                  <c:v>L Real estate</c:v>
                </c:pt>
                <c:pt idx="10">
                  <c:v>EU</c:v>
                </c:pt>
              </c:strCache>
            </c:strRef>
          </c:cat>
          <c:val>
            <c:numRef>
              <c:f>'Figure 14 '!$E$6:$E$16</c:f>
              <c:numCache>
                <c:formatCode>0.00</c:formatCode>
                <c:ptCount val="11"/>
                <c:pt idx="0">
                  <c:v>-0.1025316639904276</c:v>
                </c:pt>
                <c:pt idx="1">
                  <c:v>-6.7108690061367215E-2</c:v>
                </c:pt>
                <c:pt idx="2">
                  <c:v>-6.7303813944837157E-2</c:v>
                </c:pt>
                <c:pt idx="3">
                  <c:v>-4.9486993472712688E-2</c:v>
                </c:pt>
                <c:pt idx="4">
                  <c:v>-4.6629034050847541E-2</c:v>
                </c:pt>
                <c:pt idx="5">
                  <c:v>-9.4276426405816016E-2</c:v>
                </c:pt>
                <c:pt idx="6">
                  <c:v>-9.0365921249785972E-2</c:v>
                </c:pt>
                <c:pt idx="7">
                  <c:v>-8.4656570526397634E-2</c:v>
                </c:pt>
                <c:pt idx="8">
                  <c:v>-0.1171400408665582</c:v>
                </c:pt>
                <c:pt idx="9">
                  <c:v>-4.5144725069688543E-2</c:v>
                </c:pt>
                <c:pt idx="10">
                  <c:v>-6.896278849086894E-2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0-4BB3-9DD4-CA00D852AD58}"/>
            </c:ext>
          </c:extLst>
        </c:ser>
        <c:ser>
          <c:idx val="0"/>
          <c:order val="1"/>
          <c:tx>
            <c:strRef>
              <c:f>'Figure 14 '!$C$5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'Figure 14 '!$B$6:$B$16</c:f>
              <c:strCache>
                <c:ptCount val="11"/>
                <c:pt idx="0">
                  <c:v>A Agriculture</c:v>
                </c:pt>
                <c:pt idx="1">
                  <c:v>B Mining</c:v>
                </c:pt>
                <c:pt idx="2">
                  <c:v>C Manufacturing</c:v>
                </c:pt>
                <c:pt idx="3">
                  <c:v>D Utilities</c:v>
                </c:pt>
                <c:pt idx="4">
                  <c:v>E Water supply</c:v>
                </c:pt>
                <c:pt idx="5">
                  <c:v>F Construction</c:v>
                </c:pt>
                <c:pt idx="6">
                  <c:v>G Wholesale</c:v>
                </c:pt>
                <c:pt idx="7">
                  <c:v>H Transport</c:v>
                </c:pt>
                <c:pt idx="8">
                  <c:v>I Accommodation and food</c:v>
                </c:pt>
                <c:pt idx="9">
                  <c:v>L Real estate</c:v>
                </c:pt>
                <c:pt idx="10">
                  <c:v>EU</c:v>
                </c:pt>
              </c:strCache>
            </c:strRef>
          </c:cat>
          <c:val>
            <c:numRef>
              <c:f>'Figure 14 '!$C$6:$C$16</c:f>
              <c:numCache>
                <c:formatCode>0.00</c:formatCode>
                <c:ptCount val="11"/>
                <c:pt idx="0">
                  <c:v>-0.11191104111513191</c:v>
                </c:pt>
                <c:pt idx="1">
                  <c:v>-9.439161752384595E-2</c:v>
                </c:pt>
                <c:pt idx="2">
                  <c:v>-7.8850109285004175E-2</c:v>
                </c:pt>
                <c:pt idx="3">
                  <c:v>-7.2997670608264356E-2</c:v>
                </c:pt>
                <c:pt idx="4">
                  <c:v>-6.4228354957394651E-2</c:v>
                </c:pt>
                <c:pt idx="5">
                  <c:v>-9.8063129707844282E-2</c:v>
                </c:pt>
                <c:pt idx="6">
                  <c:v>-9.5206701123626322E-2</c:v>
                </c:pt>
                <c:pt idx="7">
                  <c:v>-9.9014249238616805E-2</c:v>
                </c:pt>
                <c:pt idx="8">
                  <c:v>-0.1209927202722464</c:v>
                </c:pt>
                <c:pt idx="9">
                  <c:v>-4.5918974398107361E-2</c:v>
                </c:pt>
                <c:pt idx="10">
                  <c:v>-7.645101989358831E-2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0-4BB3-9DD4-CA00D852AD58}"/>
            </c:ext>
          </c:extLst>
        </c:ser>
        <c:ser>
          <c:idx val="1"/>
          <c:order val="2"/>
          <c:tx>
            <c:strRef>
              <c:f>'Figure 14 '!$D$5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'Figure 14 '!$B$6:$B$16</c:f>
              <c:strCache>
                <c:ptCount val="11"/>
                <c:pt idx="0">
                  <c:v>A Agriculture</c:v>
                </c:pt>
                <c:pt idx="1">
                  <c:v>B Mining</c:v>
                </c:pt>
                <c:pt idx="2">
                  <c:v>C Manufacturing</c:v>
                </c:pt>
                <c:pt idx="3">
                  <c:v>D Utilities</c:v>
                </c:pt>
                <c:pt idx="4">
                  <c:v>E Water supply</c:v>
                </c:pt>
                <c:pt idx="5">
                  <c:v>F Construction</c:v>
                </c:pt>
                <c:pt idx="6">
                  <c:v>G Wholesale</c:v>
                </c:pt>
                <c:pt idx="7">
                  <c:v>H Transport</c:v>
                </c:pt>
                <c:pt idx="8">
                  <c:v>I Accommodation and food</c:v>
                </c:pt>
                <c:pt idx="9">
                  <c:v>L Real estate</c:v>
                </c:pt>
                <c:pt idx="10">
                  <c:v>EU</c:v>
                </c:pt>
              </c:strCache>
            </c:strRef>
          </c:cat>
          <c:val>
            <c:numRef>
              <c:f>'Figure 14 '!$D$6:$D$16</c:f>
              <c:numCache>
                <c:formatCode>0.00</c:formatCode>
                <c:ptCount val="11"/>
                <c:pt idx="0">
                  <c:v>-0.16029328835751819</c:v>
                </c:pt>
                <c:pt idx="1">
                  <c:v>-0.14911308288696681</c:v>
                </c:pt>
                <c:pt idx="2">
                  <c:v>-0.1341586332474527</c:v>
                </c:pt>
                <c:pt idx="3">
                  <c:v>-0.1184676449970791</c:v>
                </c:pt>
                <c:pt idx="4">
                  <c:v>-0.1103547359049932</c:v>
                </c:pt>
                <c:pt idx="5">
                  <c:v>-0.12653974185168099</c:v>
                </c:pt>
                <c:pt idx="6">
                  <c:v>-0.1480359564446638</c:v>
                </c:pt>
                <c:pt idx="7">
                  <c:v>-0.1387967051744938</c:v>
                </c:pt>
                <c:pt idx="8">
                  <c:v>-0.1710745974600095</c:v>
                </c:pt>
                <c:pt idx="9">
                  <c:v>-5.7701047795149688E-2</c:v>
                </c:pt>
                <c:pt idx="10">
                  <c:v>-0.11335088480896927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0-4BB3-9DD4-CA00D852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6243007"/>
        <c:axId val="188088511"/>
      </c:barChart>
      <c:catAx>
        <c:axId val="58624300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088511"/>
        <c:crosses val="autoZero"/>
        <c:auto val="1"/>
        <c:lblAlgn val="ctr"/>
        <c:lblOffset val="100"/>
        <c:noMultiLvlLbl val="0"/>
      </c:catAx>
      <c:valAx>
        <c:axId val="188088511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6243007"/>
        <c:crosses val="autoZero"/>
        <c:crossBetween val="between"/>
        <c:majorUnit val="4.0000000000000008E-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39944012908657E-2"/>
          <c:y val="9.9508635187492797E-2"/>
          <c:w val="0.88209794818071852"/>
          <c:h val="0.4664884478444477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14 '!$F$5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strRef>
              <c:f>'Figure 14 '!$B$6:$B$16</c:f>
              <c:strCache>
                <c:ptCount val="11"/>
                <c:pt idx="0">
                  <c:v>A Agriculture</c:v>
                </c:pt>
                <c:pt idx="1">
                  <c:v>B Mining</c:v>
                </c:pt>
                <c:pt idx="2">
                  <c:v>C Manufacturing</c:v>
                </c:pt>
                <c:pt idx="3">
                  <c:v>D Utilities</c:v>
                </c:pt>
                <c:pt idx="4">
                  <c:v>E Water supply</c:v>
                </c:pt>
                <c:pt idx="5">
                  <c:v>F Construction</c:v>
                </c:pt>
                <c:pt idx="6">
                  <c:v>G Wholesale</c:v>
                </c:pt>
                <c:pt idx="7">
                  <c:v>H Transport</c:v>
                </c:pt>
                <c:pt idx="8">
                  <c:v>I Accommodation and food</c:v>
                </c:pt>
                <c:pt idx="9">
                  <c:v>L Real estate</c:v>
                </c:pt>
                <c:pt idx="10">
                  <c:v>EU</c:v>
                </c:pt>
              </c:strCache>
            </c:strRef>
          </c:cat>
          <c:val>
            <c:numRef>
              <c:f>'Figure 14 '!$F$6:$F$16</c:f>
              <c:numCache>
                <c:formatCode>0.00</c:formatCode>
                <c:ptCount val="11"/>
                <c:pt idx="0">
                  <c:v>1.5717510670823276E-2</c:v>
                </c:pt>
                <c:pt idx="1">
                  <c:v>9.6100900345032006E-3</c:v>
                </c:pt>
                <c:pt idx="2">
                  <c:v>2.9292660966151497E-3</c:v>
                </c:pt>
                <c:pt idx="3">
                  <c:v>3.2023970627699794E-3</c:v>
                </c:pt>
                <c:pt idx="4">
                  <c:v>1.8169461000870513E-3</c:v>
                </c:pt>
                <c:pt idx="5">
                  <c:v>2.9897763501933253E-3</c:v>
                </c:pt>
                <c:pt idx="6">
                  <c:v>2.6483891785428482E-3</c:v>
                </c:pt>
                <c:pt idx="7">
                  <c:v>1.3008695889188453E-2</c:v>
                </c:pt>
                <c:pt idx="8">
                  <c:v>3.7863980712087991E-3</c:v>
                </c:pt>
                <c:pt idx="9">
                  <c:v>1.1999045139098712E-3</c:v>
                </c:pt>
                <c:pt idx="10">
                  <c:v>5.6909373967841959E-3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2-41DE-9E2B-46D2409F5991}"/>
            </c:ext>
          </c:extLst>
        </c:ser>
        <c:ser>
          <c:idx val="0"/>
          <c:order val="1"/>
          <c:tx>
            <c:strRef>
              <c:f>'Figure 14 '!$G$5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cat>
            <c:strRef>
              <c:f>'Figure 14 '!$B$6:$B$16</c:f>
              <c:strCache>
                <c:ptCount val="11"/>
                <c:pt idx="0">
                  <c:v>A Agriculture</c:v>
                </c:pt>
                <c:pt idx="1">
                  <c:v>B Mining</c:v>
                </c:pt>
                <c:pt idx="2">
                  <c:v>C Manufacturing</c:v>
                </c:pt>
                <c:pt idx="3">
                  <c:v>D Utilities</c:v>
                </c:pt>
                <c:pt idx="4">
                  <c:v>E Water supply</c:v>
                </c:pt>
                <c:pt idx="5">
                  <c:v>F Construction</c:v>
                </c:pt>
                <c:pt idx="6">
                  <c:v>G Wholesale</c:v>
                </c:pt>
                <c:pt idx="7">
                  <c:v>H Transport</c:v>
                </c:pt>
                <c:pt idx="8">
                  <c:v>I Accommodation and food</c:v>
                </c:pt>
                <c:pt idx="9">
                  <c:v>L Real estate</c:v>
                </c:pt>
                <c:pt idx="10">
                  <c:v>EU</c:v>
                </c:pt>
              </c:strCache>
            </c:strRef>
          </c:cat>
          <c:val>
            <c:numRef>
              <c:f>'Figure 14 '!$G$6:$G$16</c:f>
              <c:numCache>
                <c:formatCode>0.00</c:formatCode>
                <c:ptCount val="11"/>
                <c:pt idx="0">
                  <c:v>2.1598636945763444E-2</c:v>
                </c:pt>
                <c:pt idx="1">
                  <c:v>3.4384756891477762E-2</c:v>
                </c:pt>
                <c:pt idx="2">
                  <c:v>8.4157552139128809E-3</c:v>
                </c:pt>
                <c:pt idx="3">
                  <c:v>1.6441424829787089E-2</c:v>
                </c:pt>
                <c:pt idx="4">
                  <c:v>9.3643375359081099E-3</c:v>
                </c:pt>
                <c:pt idx="5">
                  <c:v>4.4574098035307097E-3</c:v>
                </c:pt>
                <c:pt idx="6">
                  <c:v>4.3155550144410096E-3</c:v>
                </c:pt>
                <c:pt idx="7">
                  <c:v>2.2934148583975467E-2</c:v>
                </c:pt>
                <c:pt idx="8">
                  <c:v>5.4497799257992169E-3</c:v>
                </c:pt>
                <c:pt idx="9">
                  <c:v>1.5426226848140497E-3</c:v>
                </c:pt>
                <c:pt idx="10">
                  <c:v>1.2890442742940975E-2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2-41DE-9E2B-46D2409F5991}"/>
            </c:ext>
          </c:extLst>
        </c:ser>
        <c:ser>
          <c:idx val="1"/>
          <c:order val="2"/>
          <c:tx>
            <c:strRef>
              <c:f>'Figure 14 '!$H$5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cat>
            <c:strRef>
              <c:f>'Figure 14 '!$B$6:$B$16</c:f>
              <c:strCache>
                <c:ptCount val="11"/>
                <c:pt idx="0">
                  <c:v>A Agriculture</c:v>
                </c:pt>
                <c:pt idx="1">
                  <c:v>B Mining</c:v>
                </c:pt>
                <c:pt idx="2">
                  <c:v>C Manufacturing</c:v>
                </c:pt>
                <c:pt idx="3">
                  <c:v>D Utilities</c:v>
                </c:pt>
                <c:pt idx="4">
                  <c:v>E Water supply</c:v>
                </c:pt>
                <c:pt idx="5">
                  <c:v>F Construction</c:v>
                </c:pt>
                <c:pt idx="6">
                  <c:v>G Wholesale</c:v>
                </c:pt>
                <c:pt idx="7">
                  <c:v>H Transport</c:v>
                </c:pt>
                <c:pt idx="8">
                  <c:v>I Accommodation and food</c:v>
                </c:pt>
                <c:pt idx="9">
                  <c:v>L Real estate</c:v>
                </c:pt>
                <c:pt idx="10">
                  <c:v>EU</c:v>
                </c:pt>
              </c:strCache>
            </c:strRef>
          </c:cat>
          <c:val>
            <c:numRef>
              <c:f>'Figure 14 '!$H$6:$H$16</c:f>
              <c:numCache>
                <c:formatCode>0.00</c:formatCode>
                <c:ptCount val="11"/>
                <c:pt idx="0">
                  <c:v>3.2029253924995296E-2</c:v>
                </c:pt>
                <c:pt idx="1">
                  <c:v>5.4368654188950309E-2</c:v>
                </c:pt>
                <c:pt idx="2">
                  <c:v>2.095878187148394E-2</c:v>
                </c:pt>
                <c:pt idx="3">
                  <c:v>2.6647232959704142E-2</c:v>
                </c:pt>
                <c:pt idx="4">
                  <c:v>1.774335165943609E-2</c:v>
                </c:pt>
                <c:pt idx="5">
                  <c:v>8.8067169248854105E-3</c:v>
                </c:pt>
                <c:pt idx="6">
                  <c:v>1.3465442652903312E-2</c:v>
                </c:pt>
                <c:pt idx="7">
                  <c:v>3.601613824492865E-2</c:v>
                </c:pt>
                <c:pt idx="8">
                  <c:v>1.8624113891545037E-2</c:v>
                </c:pt>
                <c:pt idx="9">
                  <c:v>3.2994550468846209E-3</c:v>
                </c:pt>
                <c:pt idx="10">
                  <c:v>2.3195914136571679E-2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82-41DE-9E2B-46D2409F5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6243007"/>
        <c:axId val="188088511"/>
      </c:barChart>
      <c:catAx>
        <c:axId val="58624300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088511"/>
        <c:crosses val="autoZero"/>
        <c:auto val="1"/>
        <c:lblAlgn val="ctr"/>
        <c:lblOffset val="100"/>
        <c:noMultiLvlLbl val="0"/>
      </c:catAx>
      <c:valAx>
        <c:axId val="188088511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624300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284122562674095E-2"/>
          <c:y val="0.19100957895940462"/>
          <c:w val="0.96657381615598881"/>
          <c:h val="0.798345810717027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16'!$C$5</c:f>
              <c:strCache>
                <c:ptCount val="1"/>
                <c:pt idx="0">
                  <c:v>Government bonds and loans FV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16'!$B$6:$B$8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16'!$C$6:$C$8</c:f>
              <c:numCache>
                <c:formatCode>0.00</c:formatCode>
                <c:ptCount val="3"/>
                <c:pt idx="0">
                  <c:v>-8.9241269276636118E-3</c:v>
                </c:pt>
                <c:pt idx="1">
                  <c:v>-1.7670347386009734E-2</c:v>
                </c:pt>
                <c:pt idx="2">
                  <c:v>-6.3478332884164879E-2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3-4EB5-874B-D6FD0FD4946B}"/>
            </c:ext>
          </c:extLst>
        </c:ser>
        <c:ser>
          <c:idx val="1"/>
          <c:order val="1"/>
          <c:tx>
            <c:strRef>
              <c:f>'Figure 16'!$D$5</c:f>
              <c:strCache>
                <c:ptCount val="1"/>
                <c:pt idx="0">
                  <c:v>Corporate bonds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16'!$B$6:$B$8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16'!$D$6:$D$8</c:f>
              <c:numCache>
                <c:formatCode>0.00</c:formatCode>
                <c:ptCount val="3"/>
                <c:pt idx="0">
                  <c:v>-1.8804442275427086E-3</c:v>
                </c:pt>
                <c:pt idx="1">
                  <c:v>-3.767289004420147E-3</c:v>
                </c:pt>
                <c:pt idx="2">
                  <c:v>-1.0742446286012368E-2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3-4EB5-874B-D6FD0FD4946B}"/>
            </c:ext>
          </c:extLst>
        </c:ser>
        <c:ser>
          <c:idx val="2"/>
          <c:order val="2"/>
          <c:tx>
            <c:strRef>
              <c:f>'Figure 16'!$E$5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16'!$B$6:$B$8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16'!$E$6:$E$8</c:f>
              <c:numCache>
                <c:formatCode>0.00</c:formatCode>
                <c:ptCount val="3"/>
                <c:pt idx="0">
                  <c:v>-1.6128292506605226E-3</c:v>
                </c:pt>
                <c:pt idx="1">
                  <c:v>-2.1914358960235468E-3</c:v>
                </c:pt>
                <c:pt idx="2">
                  <c:v>-4.4615304563420388E-3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23-4EB5-874B-D6FD0FD4946B}"/>
            </c:ext>
          </c:extLst>
        </c:ser>
        <c:ser>
          <c:idx val="3"/>
          <c:order val="3"/>
          <c:tx>
            <c:strRef>
              <c:f>'Figure 16'!$F$5</c:f>
              <c:strCache>
                <c:ptCount val="1"/>
                <c:pt idx="0">
                  <c:v>Funds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16'!$B$6:$B$8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16'!$F$6:$F$8</c:f>
              <c:numCache>
                <c:formatCode>0.00</c:formatCode>
                <c:ptCount val="3"/>
                <c:pt idx="0">
                  <c:v>-7.5274882948585297E-4</c:v>
                </c:pt>
                <c:pt idx="1">
                  <c:v>-1.1935687622548988E-3</c:v>
                </c:pt>
                <c:pt idx="2">
                  <c:v>-3.1710226132397219E-3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23-4EB5-874B-D6FD0FD49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2201392"/>
        <c:axId val="552199472"/>
      </c:barChart>
      <c:catAx>
        <c:axId val="5522013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2199472"/>
        <c:crosses val="autoZero"/>
        <c:auto val="1"/>
        <c:lblAlgn val="ctr"/>
        <c:lblOffset val="100"/>
        <c:noMultiLvlLbl val="0"/>
      </c:catAx>
      <c:valAx>
        <c:axId val="552199472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22013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6736401673640166E-2"/>
          <c:y val="0.1907557638511701"/>
          <c:w val="0.97489539748953979"/>
          <c:h val="0.79728496220115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17'!$B$6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17'!$C$5:$F$5</c:f>
              <c:strCache>
                <c:ptCount val="4"/>
                <c:pt idx="0">
                  <c:v>Government bonds and loans</c:v>
                </c:pt>
                <c:pt idx="1">
                  <c:v>Corporate bonds</c:v>
                </c:pt>
                <c:pt idx="2">
                  <c:v>Equity</c:v>
                </c:pt>
                <c:pt idx="3">
                  <c:v>Funds</c:v>
                </c:pt>
              </c:strCache>
            </c:strRef>
          </c:cat>
          <c:val>
            <c:numRef>
              <c:f>'Figure 17'!$C$6:$F$6</c:f>
              <c:numCache>
                <c:formatCode>0.00</c:formatCode>
                <c:ptCount val="4"/>
                <c:pt idx="0">
                  <c:v>-1.1636773054947177E-2</c:v>
                </c:pt>
                <c:pt idx="1">
                  <c:v>-1.3062214708564451E-2</c:v>
                </c:pt>
                <c:pt idx="2">
                  <c:v>-2.331930394260007E-2</c:v>
                </c:pt>
                <c:pt idx="3">
                  <c:v>-3.7663072485461989E-2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D-40E2-B7A3-4039E12D4B78}"/>
            </c:ext>
          </c:extLst>
        </c:ser>
        <c:ser>
          <c:idx val="1"/>
          <c:order val="1"/>
          <c:tx>
            <c:strRef>
              <c:f>'Figure 17'!$B$7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17'!$C$5:$F$5</c:f>
              <c:strCache>
                <c:ptCount val="4"/>
                <c:pt idx="0">
                  <c:v>Government bonds and loans</c:v>
                </c:pt>
                <c:pt idx="1">
                  <c:v>Corporate bonds</c:v>
                </c:pt>
                <c:pt idx="2">
                  <c:v>Equity</c:v>
                </c:pt>
                <c:pt idx="3">
                  <c:v>Funds</c:v>
                </c:pt>
              </c:strCache>
            </c:strRef>
          </c:cat>
          <c:val>
            <c:numRef>
              <c:f>'Figure 17'!$C$7:$F$7</c:f>
              <c:numCache>
                <c:formatCode>0.00</c:formatCode>
                <c:ptCount val="4"/>
                <c:pt idx="0">
                  <c:v>-2.3041561824458313E-2</c:v>
                </c:pt>
                <c:pt idx="1">
                  <c:v>-2.616888984219147E-2</c:v>
                </c:pt>
                <c:pt idx="2">
                  <c:v>-3.1685164259743208E-2</c:v>
                </c:pt>
                <c:pt idx="3">
                  <c:v>-5.9719078991984344E-2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D-40E2-B7A3-4039E12D4B78}"/>
            </c:ext>
          </c:extLst>
        </c:ser>
        <c:ser>
          <c:idx val="2"/>
          <c:order val="2"/>
          <c:tx>
            <c:strRef>
              <c:f>'Figure 17'!$B$8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17'!$C$5:$F$5</c:f>
              <c:strCache>
                <c:ptCount val="4"/>
                <c:pt idx="0">
                  <c:v>Government bonds and loans</c:v>
                </c:pt>
                <c:pt idx="1">
                  <c:v>Corporate bonds</c:v>
                </c:pt>
                <c:pt idx="2">
                  <c:v>Equity</c:v>
                </c:pt>
                <c:pt idx="3">
                  <c:v>Funds</c:v>
                </c:pt>
              </c:strCache>
            </c:strRef>
          </c:cat>
          <c:val>
            <c:numRef>
              <c:f>'Figure 17'!$C$8:$F$8</c:f>
              <c:numCache>
                <c:formatCode>0.00</c:formatCode>
                <c:ptCount val="4"/>
                <c:pt idx="0">
                  <c:v>-8.2773694241124893E-2</c:v>
                </c:pt>
                <c:pt idx="1">
                  <c:v>-7.462074005059921E-2</c:v>
                </c:pt>
                <c:pt idx="2">
                  <c:v>-6.4507625167387339E-2</c:v>
                </c:pt>
                <c:pt idx="3">
                  <c:v>-0.15865910361768462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0D-40E2-B7A3-4039E12D4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14698816"/>
        <c:axId val="1387995935"/>
      </c:barChart>
      <c:scatterChart>
        <c:scatterStyle val="lineMarker"/>
        <c:varyColors val="0"/>
        <c:ser>
          <c:idx val="3"/>
          <c:order val="3"/>
          <c:tx>
            <c:strRef>
              <c:f>'Figure 17'!$B$9</c:f>
              <c:strCache>
                <c:ptCount val="1"/>
                <c:pt idx="0">
                  <c:v>Share of assets in scope (%) (rhs)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65B800"/>
              </a:solidFill>
              <a:ln w="9525">
                <a:solidFill>
                  <a:srgbClr val="65B800"/>
                </a:solidFill>
                <a:prstDash val="solid"/>
              </a:ln>
              <a:effectLst/>
            </c:spPr>
          </c:marker>
          <c:xVal>
            <c:strRef>
              <c:f>'Figure 17'!$C$5:$F$5</c:f>
              <c:strCache>
                <c:ptCount val="4"/>
                <c:pt idx="0">
                  <c:v>Government bonds and loans</c:v>
                </c:pt>
                <c:pt idx="1">
                  <c:v>Corporate bonds</c:v>
                </c:pt>
                <c:pt idx="2">
                  <c:v>Equity</c:v>
                </c:pt>
                <c:pt idx="3">
                  <c:v>Funds</c:v>
                </c:pt>
              </c:strCache>
            </c:strRef>
          </c:xVal>
          <c:yVal>
            <c:numRef>
              <c:f>'Figure 17'!$C$9:$F$9</c:f>
              <c:numCache>
                <c:formatCode>0.00</c:formatCode>
                <c:ptCount val="4"/>
                <c:pt idx="0">
                  <c:v>0.76689017526810455</c:v>
                </c:pt>
                <c:pt idx="1">
                  <c:v>0.1439605969965998</c:v>
                </c:pt>
                <c:pt idx="2">
                  <c:v>6.916283842049753E-2</c:v>
                </c:pt>
                <c:pt idx="3">
                  <c:v>1.9986389314796713E-2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0D-40E2-B7A3-4039E12D4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492319"/>
        <c:axId val="367490879"/>
      </c:scatterChart>
      <c:catAx>
        <c:axId val="20146988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7995935"/>
        <c:crosses val="autoZero"/>
        <c:auto val="1"/>
        <c:lblAlgn val="ctr"/>
        <c:lblOffset val="100"/>
        <c:noMultiLvlLbl val="0"/>
      </c:catAx>
      <c:valAx>
        <c:axId val="1387995935"/>
        <c:scaling>
          <c:orientation val="minMax"/>
          <c:min val="-0.1800000000000000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4698816"/>
        <c:crosses val="autoZero"/>
        <c:crossBetween val="between"/>
      </c:valAx>
      <c:valAx>
        <c:axId val="367490879"/>
        <c:scaling>
          <c:orientation val="minMax"/>
          <c:max val="1"/>
        </c:scaling>
        <c:delete val="0"/>
        <c:axPos val="r"/>
        <c:numFmt formatCode="0%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492319"/>
        <c:crosses val="max"/>
        <c:crossBetween val="midCat"/>
      </c:valAx>
      <c:valAx>
        <c:axId val="367492319"/>
        <c:scaling>
          <c:orientation val="minMax"/>
        </c:scaling>
        <c:delete val="1"/>
        <c:axPos val="t"/>
        <c:majorTickMark val="out"/>
        <c:minorTickMark val="none"/>
        <c:tickLblPos val="nextTo"/>
        <c:crossAx val="367490879"/>
        <c:crosses val="max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18'!$C$11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'Figure 18'!$B$12:$B$14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18'!$C$12:$C$14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0-40BE-8ADD-4CCFD7DA46CB}"/>
            </c:ext>
          </c:extLst>
        </c:ser>
        <c:ser>
          <c:idx val="1"/>
          <c:order val="1"/>
          <c:tx>
            <c:strRef>
              <c:f>'Figure 18'!$D$11</c:f>
              <c:strCache>
                <c:ptCount val="1"/>
                <c:pt idx="0">
                  <c:v>Q1 neg</c:v>
                </c:pt>
              </c:strCache>
            </c:strRef>
          </c:tx>
          <c:spPr>
            <a:noFill/>
            <a:ln>
              <a:noFill/>
            </a:ln>
            <a:effectLst>
              <a:outerShdw blurRad="40000" dist="20000" dir="5400000" rotWithShape="0">
                <a:srgbClr val="000000">
                  <a:alpha val="0"/>
                </a:srgbClr>
              </a:outerShdw>
            </a:effectLst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'Figure 18'!$D$12:$D$14</c:f>
                <c:numCache>
                  <c:formatCode>General</c:formatCode>
                  <c:ptCount val="3"/>
                  <c:pt idx="0">
                    <c:v>-5.9861524618753173E-3</c:v>
                  </c:pt>
                  <c:pt idx="1">
                    <c:v>-1.2965190108814544E-2</c:v>
                  </c:pt>
                  <c:pt idx="2">
                    <c:v>-3.837581532135094E-2</c:v>
                  </c:pt>
                </c:numCache>
              </c:numRef>
            </c:minus>
            <c:spPr>
              <a:ln>
                <a:solidFill>
                  <a:sysClr val="windowText" lastClr="000000"/>
                </a:solidFill>
              </a:ln>
            </c:spPr>
          </c:errBars>
          <c:cat>
            <c:strRef>
              <c:f>'Figure 18'!$B$12:$B$14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18'!$D$12:$D$14</c:f>
              <c:numCache>
                <c:formatCode>0.00</c:formatCode>
                <c:ptCount val="3"/>
                <c:pt idx="0">
                  <c:v>-5.9861524618753173E-3</c:v>
                </c:pt>
                <c:pt idx="1">
                  <c:v>-1.2965190108814544E-2</c:v>
                </c:pt>
                <c:pt idx="2">
                  <c:v>-3.837581532135094E-2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0-40BE-8ADD-4CCFD7DA46CB}"/>
            </c:ext>
          </c:extLst>
        </c:ser>
        <c:ser>
          <c:idx val="2"/>
          <c:order val="2"/>
          <c:tx>
            <c:strRef>
              <c:f>'Figure 18'!$E$11</c:f>
              <c:strCache>
                <c:ptCount val="1"/>
                <c:pt idx="0">
                  <c:v>Q2</c:v>
                </c:pt>
              </c:strCache>
            </c:strRef>
          </c:tx>
          <c:spPr>
            <a:solidFill>
              <a:srgbClr val="2F5773"/>
            </a:solidFill>
            <a:ln w="12700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3299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4E0-40BE-8ADD-4CCFD7DA46CB}"/>
              </c:ext>
            </c:extLst>
          </c:dPt>
          <c:dPt>
            <c:idx val="1"/>
            <c:invertIfNegative val="0"/>
            <c:bubble3D val="0"/>
            <c:spPr>
              <a:solidFill>
                <a:srgbClr val="FFB40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4E0-40BE-8ADD-4CCFD7DA46CB}"/>
              </c:ext>
            </c:extLst>
          </c:dPt>
          <c:dPt>
            <c:idx val="2"/>
            <c:invertIfNegative val="0"/>
            <c:bubble3D val="0"/>
            <c:spPr>
              <a:solidFill>
                <a:srgbClr val="FF4B0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84E0-40BE-8ADD-4CCFD7DA46CB}"/>
              </c:ext>
            </c:extLst>
          </c:dPt>
          <c:cat>
            <c:strRef>
              <c:f>'Figure 18'!$B$12:$B$14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18'!$E$12:$E$14</c:f>
              <c:numCache>
                <c:formatCode>0.00</c:formatCode>
                <c:ptCount val="3"/>
                <c:pt idx="0">
                  <c:v>-5.5522451357387041E-3</c:v>
                </c:pt>
                <c:pt idx="1">
                  <c:v>-1.0134503748805283E-2</c:v>
                </c:pt>
                <c:pt idx="2">
                  <c:v>-4.3747305493809105E-2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E0-40BE-8ADD-4CCFD7DA46CB}"/>
            </c:ext>
          </c:extLst>
        </c:ser>
        <c:ser>
          <c:idx val="3"/>
          <c:order val="3"/>
          <c:tx>
            <c:strRef>
              <c:f>'Figure 18'!$F$11</c:f>
              <c:strCache>
                <c:ptCount val="1"/>
                <c:pt idx="0">
                  <c:v>Q3</c:v>
                </c:pt>
              </c:strCache>
            </c:strRef>
          </c:tx>
          <c:spPr>
            <a:solidFill>
              <a:srgbClr val="FF4B00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3299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84E0-40BE-8ADD-4CCFD7DA46CB}"/>
              </c:ext>
            </c:extLst>
          </c:dPt>
          <c:dPt>
            <c:idx val="1"/>
            <c:invertIfNegative val="0"/>
            <c:bubble3D val="0"/>
            <c:spPr>
              <a:solidFill>
                <a:srgbClr val="FFB4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84E0-40BE-8ADD-4CCFD7DA46CB}"/>
              </c:ext>
            </c:extLst>
          </c:dPt>
          <c:errBars>
            <c:errBarType val="plus"/>
            <c:errValType val="cust"/>
            <c:noEndCap val="0"/>
            <c:plus>
              <c:numRef>
                <c:f>'Figure 18'!$G$12:$G$14</c:f>
                <c:numCache>
                  <c:formatCode>General</c:formatCode>
                  <c:ptCount val="3"/>
                  <c:pt idx="0">
                    <c:v>-1.3634532869757934E-2</c:v>
                  </c:pt>
                  <c:pt idx="1">
                    <c:v>-2.5067587104718445E-2</c:v>
                  </c:pt>
                  <c:pt idx="2">
                    <c:v>-8.1569018963541101E-2</c:v>
                  </c:pt>
                </c:numCache>
              </c:numRef>
            </c:plus>
            <c:minus>
              <c:numRef>
                <c:f>'Figure 18'!$H$12:$H$14</c:f>
                <c:numCache>
                  <c:formatCode>General</c:formatCode>
                  <c:ptCount val="3"/>
                  <c:pt idx="0">
                    <c:v>5.9861524618753173E-3</c:v>
                  </c:pt>
                  <c:pt idx="1">
                    <c:v>1.2965190108814544E-2</c:v>
                  </c:pt>
                  <c:pt idx="2">
                    <c:v>3.837581532135094E-2</c:v>
                  </c:pt>
                </c:numCache>
              </c:numRef>
            </c:minus>
            <c:spPr>
              <a:ln>
                <a:solidFill>
                  <a:sysClr val="windowText" lastClr="000000"/>
                </a:solidFill>
              </a:ln>
            </c:spPr>
          </c:errBars>
          <c:cat>
            <c:strRef>
              <c:f>'Figure 18'!$B$12:$B$14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18'!$F$12:$F$14</c:f>
              <c:numCache>
                <c:formatCode>0.00</c:formatCode>
                <c:ptCount val="3"/>
                <c:pt idx="0">
                  <c:v>-4.9498211372957703E-3</c:v>
                </c:pt>
                <c:pt idx="1">
                  <c:v>-9.9024468808409094E-3</c:v>
                </c:pt>
                <c:pt idx="2">
                  <c:v>-4.1667363176860289E-2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E0-40BE-8ADD-4CCFD7DA4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603520"/>
        <c:axId val="154605056"/>
      </c:barChart>
      <c:catAx>
        <c:axId val="154603520"/>
        <c:scaling>
          <c:orientation val="minMax"/>
        </c:scaling>
        <c:delete val="0"/>
        <c:axPos val="b"/>
        <c:numFmt formatCode="mmm\ \-\ 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aseline="0">
                <a:latin typeface="Arial" panose="020B0604020202020204" pitchFamily="34" charset="0"/>
              </a:defRPr>
            </a:pPr>
            <a:endParaRPr lang="en-US"/>
          </a:p>
        </c:txPr>
        <c:crossAx val="154605056"/>
        <c:crosses val="autoZero"/>
        <c:auto val="1"/>
        <c:lblAlgn val="ctr"/>
        <c:lblOffset val="100"/>
        <c:noMultiLvlLbl val="0"/>
      </c:catAx>
      <c:valAx>
        <c:axId val="154605056"/>
        <c:scaling>
          <c:orientation val="minMax"/>
          <c:max val="5.000000000000001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Arial" panose="020B0604020202020204" pitchFamily="34" charset="0"/>
              </a:defRPr>
            </a:pPr>
            <a:endParaRPr lang="en-US"/>
          </a:p>
        </c:txPr>
        <c:crossAx val="1546035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5004163197335556"/>
          <c:h val="0.86823771034347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No feedback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'Figure 20'!$B$6:$B$7</c:f>
              <c:strCache>
                <c:ptCount val="2"/>
                <c:pt idx="0">
                  <c:v>A1</c:v>
                </c:pt>
                <c:pt idx="1">
                  <c:v>A2</c:v>
                </c:pt>
              </c:strCache>
            </c:strRef>
          </c:cat>
          <c:val>
            <c:numRef>
              <c:f>'Figure 20'!$C$6:$C$7</c:f>
              <c:numCache>
                <c:formatCode>General</c:formatCode>
                <c:ptCount val="2"/>
                <c:pt idx="0">
                  <c:v>9.5299999999999994</c:v>
                </c:pt>
                <c:pt idx="1">
                  <c:v>-1.68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B-48F9-A664-36532193BBF3}"/>
            </c:ext>
          </c:extLst>
        </c:ser>
        <c:ser>
          <c:idx val="1"/>
          <c:order val="1"/>
          <c:tx>
            <c:strRef>
              <c:f>'Figure 20'!$D$5</c:f>
              <c:strCache>
                <c:ptCount val="1"/>
                <c:pt idx="0">
                  <c:v>With feedback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'Figure 20'!$B$6:$B$7</c:f>
              <c:strCache>
                <c:ptCount val="2"/>
                <c:pt idx="0">
                  <c:v>A1</c:v>
                </c:pt>
                <c:pt idx="1">
                  <c:v>A2</c:v>
                </c:pt>
              </c:strCache>
            </c:strRef>
          </c:cat>
          <c:val>
            <c:numRef>
              <c:f>'Figure 20'!$D$6:$D$7</c:f>
              <c:numCache>
                <c:formatCode>General</c:formatCode>
                <c:ptCount val="2"/>
                <c:pt idx="0">
                  <c:v>9.19</c:v>
                </c:pt>
                <c:pt idx="1">
                  <c:v>-2.5099999999999998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B-48F9-A664-36532193B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628156576"/>
        <c:axId val="321656960"/>
      </c:barChart>
      <c:catAx>
        <c:axId val="628156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1656960"/>
        <c:crosses val="autoZero"/>
        <c:auto val="1"/>
        <c:lblAlgn val="ctr"/>
        <c:lblOffset val="100"/>
        <c:noMultiLvlLbl val="0"/>
      </c:catAx>
      <c:valAx>
        <c:axId val="32165696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815657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23150260850303803"/>
          <c:w val="0.97198879551820727"/>
          <c:h val="0.763219250670157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2'!$B$6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2'!$C$5</c:f>
              <c:strCache>
                <c:ptCount val="1"/>
                <c:pt idx="0">
                  <c:v>GIN</c:v>
                </c:pt>
              </c:strCache>
            </c:strRef>
          </c:cat>
          <c:val>
            <c:numRef>
              <c:f>'Figure 2'!$C$6</c:f>
              <c:numCache>
                <c:formatCode>0.00</c:formatCode>
                <c:ptCount val="1"/>
                <c:pt idx="0">
                  <c:v>112898.93962999452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2-4CE6-BA89-747DCFA812EB}"/>
            </c:ext>
          </c:extLst>
        </c:ser>
        <c:ser>
          <c:idx val="1"/>
          <c:order val="1"/>
          <c:tx>
            <c:strRef>
              <c:f>'Figure 2'!$B$7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2'!$C$5</c:f>
              <c:strCache>
                <c:ptCount val="1"/>
                <c:pt idx="0">
                  <c:v>GIN</c:v>
                </c:pt>
              </c:strCache>
            </c:strRef>
          </c:cat>
          <c:val>
            <c:numRef>
              <c:f>'Figure 2'!$C$7</c:f>
              <c:numCache>
                <c:formatCode>0.00</c:formatCode>
                <c:ptCount val="1"/>
                <c:pt idx="0">
                  <c:v>266152.07158045087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2-4CE6-BA89-747DCFA812EB}"/>
            </c:ext>
          </c:extLst>
        </c:ser>
        <c:ser>
          <c:idx val="2"/>
          <c:order val="2"/>
          <c:tx>
            <c:strRef>
              <c:f>'Figure 2'!$B$8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2'!$C$5</c:f>
              <c:strCache>
                <c:ptCount val="1"/>
                <c:pt idx="0">
                  <c:v>GIN</c:v>
                </c:pt>
              </c:strCache>
            </c:strRef>
          </c:cat>
          <c:val>
            <c:numRef>
              <c:f>'Figure 2'!$C$8</c:f>
              <c:numCache>
                <c:formatCode>0.00</c:formatCode>
                <c:ptCount val="1"/>
                <c:pt idx="0">
                  <c:v>93785.520711852776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72-4CE6-BA89-747DCFA812EB}"/>
            </c:ext>
          </c:extLst>
        </c:ser>
        <c:ser>
          <c:idx val="3"/>
          <c:order val="3"/>
          <c:tx>
            <c:strRef>
              <c:f>'Figure 2'!$B$9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2'!$C$5</c:f>
              <c:strCache>
                <c:ptCount val="1"/>
                <c:pt idx="0">
                  <c:v>GIN</c:v>
                </c:pt>
              </c:strCache>
            </c:strRef>
          </c:cat>
          <c:val>
            <c:numRef>
              <c:f>'Figure 2'!$C$9</c:f>
              <c:numCache>
                <c:formatCode>0.00</c:formatCode>
                <c:ptCount val="1"/>
                <c:pt idx="0">
                  <c:v>2576998.461689943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72-4CE6-BA89-747DCFA812EB}"/>
            </c:ext>
          </c:extLst>
        </c:ser>
        <c:ser>
          <c:idx val="4"/>
          <c:order val="4"/>
          <c:tx>
            <c:strRef>
              <c:f>'Figure 2'!$B$10</c:f>
              <c:strCache>
                <c:ptCount val="1"/>
                <c:pt idx="0">
                  <c:v>Supply side (energy suppliers)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2'!$C$5</c:f>
              <c:strCache>
                <c:ptCount val="1"/>
                <c:pt idx="0">
                  <c:v>GIN</c:v>
                </c:pt>
              </c:strCache>
            </c:strRef>
          </c:cat>
          <c:val>
            <c:numRef>
              <c:f>'Figure 2'!$C$10</c:f>
              <c:numCache>
                <c:formatCode>0.00</c:formatCode>
                <c:ptCount val="1"/>
                <c:pt idx="0">
                  <c:v>626249.66481877386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72-4CE6-BA89-747DCFA81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96927680"/>
        <c:axId val="328974480"/>
      </c:barChart>
      <c:catAx>
        <c:axId val="1296927680"/>
        <c:scaling>
          <c:orientation val="minMax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crossAx val="328974480"/>
        <c:crosses val="autoZero"/>
        <c:auto val="1"/>
        <c:lblAlgn val="ctr"/>
        <c:lblOffset val="100"/>
        <c:noMultiLvlLbl val="0"/>
      </c:catAx>
      <c:valAx>
        <c:axId val="32897448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69276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7.5380718731010918E-2"/>
          <c:w val="0.95004163197335556"/>
          <c:h val="0.910452489562681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21'!$C$5</c:f>
              <c:strCache>
                <c:ptCount val="1"/>
                <c:pt idx="0">
                  <c:v>Amplification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'Figure 21'!$B$6:$B$7</c:f>
              <c:strCache>
                <c:ptCount val="2"/>
                <c:pt idx="0">
                  <c:v>A1</c:v>
                </c:pt>
                <c:pt idx="1">
                  <c:v>A2</c:v>
                </c:pt>
              </c:strCache>
            </c:strRef>
          </c:cat>
          <c:val>
            <c:numRef>
              <c:f>'Figure 21'!$C$6:$C$7</c:f>
              <c:numCache>
                <c:formatCode>General</c:formatCode>
                <c:ptCount val="2"/>
                <c:pt idx="0">
                  <c:v>-0.34</c:v>
                </c:pt>
                <c:pt idx="1">
                  <c:v>-0.83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6-4DCA-A88C-F6AE21FCD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063407968"/>
        <c:axId val="642585360"/>
      </c:barChart>
      <c:catAx>
        <c:axId val="206340796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2585360"/>
        <c:crosses val="autoZero"/>
        <c:auto val="1"/>
        <c:lblAlgn val="ctr"/>
        <c:lblOffset val="100"/>
        <c:noMultiLvlLbl val="0"/>
      </c:catAx>
      <c:valAx>
        <c:axId val="64258536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340796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200">
                <a:solidFill>
                  <a:sysClr val="windowText" lastClr="000000"/>
                </a:solidFill>
              </a:rPr>
              <a:t>E1</a:t>
            </a:r>
          </a:p>
        </c:rich>
      </c:tx>
      <c:layout>
        <c:manualLayout>
          <c:xMode val="edge"/>
          <c:yMode val="edge"/>
          <c:x val="0.48503600950433651"/>
          <c:y val="0.179143267833259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33441934156415"/>
          <c:y val="0.13690091822719977"/>
          <c:w val="0.82918109333011736"/>
          <c:h val="0.82159243347201039"/>
        </c:manualLayout>
      </c:layout>
      <c:lineChart>
        <c:grouping val="standard"/>
        <c:varyColors val="0"/>
        <c:ser>
          <c:idx val="1"/>
          <c:order val="0"/>
          <c:tx>
            <c:strRef>
              <c:f>'Figure 22'!$C$7</c:f>
              <c:strCache>
                <c:ptCount val="1"/>
                <c:pt idx="0">
                  <c:v>B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Lit>
              <c:ptCount val="28"/>
              <c:pt idx="0">
                <c:v>2024Q1</c:v>
              </c:pt>
              <c:pt idx="1">
                <c:v>2024Q2</c:v>
              </c:pt>
              <c:pt idx="2">
                <c:v>2024Q3</c:v>
              </c:pt>
              <c:pt idx="3">
                <c:v>2024Q4</c:v>
              </c:pt>
              <c:pt idx="4">
                <c:v>2025Q1</c:v>
              </c:pt>
              <c:pt idx="5">
                <c:v>2025Q2</c:v>
              </c:pt>
              <c:pt idx="6">
                <c:v>2025Q3</c:v>
              </c:pt>
              <c:pt idx="7">
                <c:v>2025Q4</c:v>
              </c:pt>
              <c:pt idx="8">
                <c:v>2026Q1</c:v>
              </c:pt>
              <c:pt idx="9">
                <c:v>2026Q2</c:v>
              </c:pt>
              <c:pt idx="10">
                <c:v>2026Q3</c:v>
              </c:pt>
              <c:pt idx="11">
                <c:v>2026Q4</c:v>
              </c:pt>
              <c:pt idx="12">
                <c:v>2027Q1</c:v>
              </c:pt>
              <c:pt idx="13">
                <c:v>2027Q2</c:v>
              </c:pt>
              <c:pt idx="14">
                <c:v>2027Q3</c:v>
              </c:pt>
              <c:pt idx="15">
                <c:v>2027Q4</c:v>
              </c:pt>
              <c:pt idx="16">
                <c:v>2028Q1</c:v>
              </c:pt>
              <c:pt idx="17">
                <c:v>2028Q2</c:v>
              </c:pt>
              <c:pt idx="18">
                <c:v>2028Q3</c:v>
              </c:pt>
              <c:pt idx="19">
                <c:v>2028Q4</c:v>
              </c:pt>
              <c:pt idx="20">
                <c:v>2029Q1</c:v>
              </c:pt>
              <c:pt idx="21">
                <c:v>2029Q2</c:v>
              </c:pt>
              <c:pt idx="22">
                <c:v>2029Q3</c:v>
              </c:pt>
              <c:pt idx="23">
                <c:v>2029Q4</c:v>
              </c:pt>
              <c:pt idx="24">
                <c:v>2030Q1</c:v>
              </c:pt>
              <c:pt idx="25">
                <c:v>2030Q2</c:v>
              </c:pt>
              <c:pt idx="26">
                <c:v>2030Q3</c:v>
              </c:pt>
              <c:pt idx="27">
                <c:v>2030Q4</c:v>
              </c:pt>
            </c:strLit>
          </c:cat>
          <c:val>
            <c:numRef>
              <c:f>'Figure 22'!$C$8:$C$35</c:f>
              <c:numCache>
                <c:formatCode>0.00</c:formatCode>
                <c:ptCount val="28"/>
                <c:pt idx="0">
                  <c:v>1</c:v>
                </c:pt>
                <c:pt idx="1">
                  <c:v>0.98148352825528196</c:v>
                </c:pt>
                <c:pt idx="2">
                  <c:v>0.98697159286638803</c:v>
                </c:pt>
                <c:pt idx="3">
                  <c:v>0.99432590355659101</c:v>
                </c:pt>
                <c:pt idx="4">
                  <c:v>1.0089431467707299</c:v>
                </c:pt>
                <c:pt idx="5">
                  <c:v>1.0063575791644099</c:v>
                </c:pt>
                <c:pt idx="6">
                  <c:v>0.99488708227905098</c:v>
                </c:pt>
                <c:pt idx="7">
                  <c:v>1.0602964322011299</c:v>
                </c:pt>
                <c:pt idx="8">
                  <c:v>1.0699676993163101</c:v>
                </c:pt>
                <c:pt idx="9">
                  <c:v>1.0817026983754701</c:v>
                </c:pt>
                <c:pt idx="10">
                  <c:v>1.08805144943529</c:v>
                </c:pt>
                <c:pt idx="11">
                  <c:v>1.0917372554292599</c:v>
                </c:pt>
                <c:pt idx="12">
                  <c:v>1.09491045801446</c:v>
                </c:pt>
                <c:pt idx="13">
                  <c:v>1.09938169099844</c:v>
                </c:pt>
                <c:pt idx="14">
                  <c:v>1.1029639704974801</c:v>
                </c:pt>
                <c:pt idx="15">
                  <c:v>1.10477091009951</c:v>
                </c:pt>
                <c:pt idx="16">
                  <c:v>1.1039778537485601</c:v>
                </c:pt>
                <c:pt idx="17">
                  <c:v>1.1054713834107199</c:v>
                </c:pt>
                <c:pt idx="18">
                  <c:v>1.10818329622255</c:v>
                </c:pt>
                <c:pt idx="19">
                  <c:v>1.1116838213065201</c:v>
                </c:pt>
                <c:pt idx="20">
                  <c:v>1.107473017942</c:v>
                </c:pt>
                <c:pt idx="21">
                  <c:v>1.1086013908041501</c:v>
                </c:pt>
                <c:pt idx="22">
                  <c:v>1.1065030099628801</c:v>
                </c:pt>
                <c:pt idx="23">
                  <c:v>1.10679709503437</c:v>
                </c:pt>
                <c:pt idx="24">
                  <c:v>1.1085245335734399</c:v>
                </c:pt>
                <c:pt idx="25">
                  <c:v>1.1121107880761401</c:v>
                </c:pt>
                <c:pt idx="26">
                  <c:v>1.12061603783347</c:v>
                </c:pt>
                <c:pt idx="27">
                  <c:v>1.1361808586120401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3-45C7-B051-E5D368D9423C}"/>
            </c:ext>
          </c:extLst>
        </c:ser>
        <c:ser>
          <c:idx val="0"/>
          <c:order val="1"/>
          <c:tx>
            <c:strRef>
              <c:f>'Figure 22'!$D$7</c:f>
              <c:strCache>
                <c:ptCount val="1"/>
                <c:pt idx="0">
                  <c:v>A1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val>
            <c:numRef>
              <c:f>'Figure 22'!$D$8:$D$35</c:f>
              <c:numCache>
                <c:formatCode>0.00</c:formatCode>
                <c:ptCount val="28"/>
                <c:pt idx="0">
                  <c:v>1</c:v>
                </c:pt>
                <c:pt idx="1">
                  <c:v>0.97964843597188001</c:v>
                </c:pt>
                <c:pt idx="2">
                  <c:v>0.98592055699311798</c:v>
                </c:pt>
                <c:pt idx="3">
                  <c:v>0.99820546849787295</c:v>
                </c:pt>
                <c:pt idx="4">
                  <c:v>1.01995062864581</c:v>
                </c:pt>
                <c:pt idx="5">
                  <c:v>1.0296772667874801</c:v>
                </c:pt>
                <c:pt idx="6">
                  <c:v>1.0150177896525601</c:v>
                </c:pt>
                <c:pt idx="7">
                  <c:v>1.05959377624226</c:v>
                </c:pt>
                <c:pt idx="8">
                  <c:v>1.0384351755417101</c:v>
                </c:pt>
                <c:pt idx="9">
                  <c:v>1.2710884692729501</c:v>
                </c:pt>
                <c:pt idx="10">
                  <c:v>1.3646461867283199</c:v>
                </c:pt>
                <c:pt idx="11">
                  <c:v>1.4180047043872199</c:v>
                </c:pt>
                <c:pt idx="12">
                  <c:v>1.45598970816249</c:v>
                </c:pt>
                <c:pt idx="13">
                  <c:v>1.49503460627102</c:v>
                </c:pt>
                <c:pt idx="14">
                  <c:v>1.5119605829715901</c:v>
                </c:pt>
                <c:pt idx="15">
                  <c:v>1.5027885305922699</c:v>
                </c:pt>
                <c:pt idx="16">
                  <c:v>1.4834865804631401</c:v>
                </c:pt>
                <c:pt idx="17">
                  <c:v>1.46028657732837</c:v>
                </c:pt>
                <c:pt idx="18">
                  <c:v>1.42817777175241</c:v>
                </c:pt>
                <c:pt idx="19">
                  <c:v>1.40452317085626</c:v>
                </c:pt>
                <c:pt idx="20">
                  <c:v>1.38401583114237</c:v>
                </c:pt>
                <c:pt idx="21">
                  <c:v>1.36425599886422</c:v>
                </c:pt>
                <c:pt idx="22">
                  <c:v>1.3449128099985901</c:v>
                </c:pt>
                <c:pt idx="23">
                  <c:v>1.32633272200981</c:v>
                </c:pt>
                <c:pt idx="24">
                  <c:v>1.3115892365242301</c:v>
                </c:pt>
                <c:pt idx="25">
                  <c:v>1.2988790776153301</c:v>
                </c:pt>
                <c:pt idx="26">
                  <c:v>1.2916245215445601</c:v>
                </c:pt>
                <c:pt idx="27">
                  <c:v>1.2936742302923101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3-45C7-B051-E5D368D94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8927984"/>
        <c:axId val="1741791712"/>
      </c:lineChart>
      <c:catAx>
        <c:axId val="17889279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635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41791712"/>
        <c:crosses val="autoZero"/>
        <c:auto val="1"/>
        <c:lblAlgn val="ctr"/>
        <c:lblOffset val="100"/>
        <c:tickMarkSkip val="4"/>
        <c:noMultiLvlLbl val="0"/>
      </c:catAx>
      <c:valAx>
        <c:axId val="1741791712"/>
        <c:scaling>
          <c:orientation val="minMax"/>
          <c:max val="2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88927984"/>
        <c:crosses val="autoZero"/>
        <c:crossBetween val="between"/>
        <c:majorUnit val="0.4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 algn="ctr" rtl="0">
        <a:defRPr lang="en-US" sz="800" b="0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E2</a:t>
            </a:r>
          </a:p>
        </c:rich>
      </c:tx>
      <c:layout>
        <c:manualLayout>
          <c:xMode val="edge"/>
          <c:yMode val="edge"/>
          <c:x val="0.42339697118602598"/>
          <c:y val="2.47311822722211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xMode val="edge"/>
          <c:yMode val="edge"/>
          <c:x val="0"/>
          <c:y val="0"/>
          <c:w val="0.9629164778829884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'Figure 22'!$F$7</c:f>
              <c:strCache>
                <c:ptCount val="1"/>
                <c:pt idx="0">
                  <c:v>B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val>
            <c:numRef>
              <c:f>'Figure 22'!$F$8:$F$35</c:f>
              <c:numCache>
                <c:formatCode>0.00</c:formatCode>
                <c:ptCount val="28"/>
                <c:pt idx="0">
                  <c:v>1</c:v>
                </c:pt>
                <c:pt idx="1">
                  <c:v>1.0161282006258801</c:v>
                </c:pt>
                <c:pt idx="2">
                  <c:v>1.0506352723060699</c:v>
                </c:pt>
                <c:pt idx="3">
                  <c:v>1.0800373423421099</c:v>
                </c:pt>
                <c:pt idx="4">
                  <c:v>1.11448144145493</c:v>
                </c:pt>
                <c:pt idx="5">
                  <c:v>1.1272191375067699</c:v>
                </c:pt>
                <c:pt idx="6">
                  <c:v>1.1290471877911299</c:v>
                </c:pt>
                <c:pt idx="7">
                  <c:v>1.2117685179251101</c:v>
                </c:pt>
                <c:pt idx="8">
                  <c:v>1.2336183253105399</c:v>
                </c:pt>
                <c:pt idx="9">
                  <c:v>1.25967136060345</c:v>
                </c:pt>
                <c:pt idx="10">
                  <c:v>1.2783876841649799</c:v>
                </c:pt>
                <c:pt idx="11">
                  <c:v>1.29281085356645</c:v>
                </c:pt>
                <c:pt idx="12">
                  <c:v>1.30667169624142</c:v>
                </c:pt>
                <c:pt idx="13">
                  <c:v>1.32160218268768</c:v>
                </c:pt>
                <c:pt idx="14">
                  <c:v>1.3350824497249101</c:v>
                </c:pt>
                <c:pt idx="15">
                  <c:v>1.3457952480278701</c:v>
                </c:pt>
                <c:pt idx="16">
                  <c:v>1.3518933808828999</c:v>
                </c:pt>
                <c:pt idx="17">
                  <c:v>1.3608708640370499</c:v>
                </c:pt>
                <c:pt idx="18">
                  <c:v>1.37064604799447</c:v>
                </c:pt>
                <c:pt idx="19">
                  <c:v>1.3811890770985</c:v>
                </c:pt>
                <c:pt idx="20">
                  <c:v>1.38347158285238</c:v>
                </c:pt>
                <c:pt idx="21">
                  <c:v>1.3931799044784201</c:v>
                </c:pt>
                <c:pt idx="22">
                  <c:v>1.3988699271185401</c:v>
                </c:pt>
                <c:pt idx="23">
                  <c:v>1.4052960503877301</c:v>
                </c:pt>
                <c:pt idx="24">
                  <c:v>1.4117442481126301</c:v>
                </c:pt>
                <c:pt idx="25">
                  <c:v>1.4188267364442699</c:v>
                </c:pt>
                <c:pt idx="26">
                  <c:v>1.43055728892745</c:v>
                </c:pt>
                <c:pt idx="27">
                  <c:v>1.45010786912839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C-4661-ABF0-433951CD37D8}"/>
            </c:ext>
          </c:extLst>
        </c:ser>
        <c:ser>
          <c:idx val="1"/>
          <c:order val="1"/>
          <c:tx>
            <c:strRef>
              <c:f>'Figure 22'!$G$7</c:f>
              <c:strCache>
                <c:ptCount val="1"/>
                <c:pt idx="0">
                  <c:v>A1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val>
            <c:numRef>
              <c:f>'Figure 22'!$G$8:$G$35</c:f>
              <c:numCache>
                <c:formatCode>0.00</c:formatCode>
                <c:ptCount val="28"/>
                <c:pt idx="0">
                  <c:v>1</c:v>
                </c:pt>
                <c:pt idx="1">
                  <c:v>1.0143240136735201</c:v>
                </c:pt>
                <c:pt idx="2">
                  <c:v>1.04959053585934</c:v>
                </c:pt>
                <c:pt idx="3">
                  <c:v>1.0840092330158</c:v>
                </c:pt>
                <c:pt idx="4">
                  <c:v>1.1259778529</c:v>
                </c:pt>
                <c:pt idx="5">
                  <c:v>1.1528970413553901</c:v>
                </c:pt>
                <c:pt idx="6">
                  <c:v>1.15134220416126</c:v>
                </c:pt>
                <c:pt idx="7">
                  <c:v>1.21190574252796</c:v>
                </c:pt>
                <c:pt idx="8">
                  <c:v>1.1997304909756901</c:v>
                </c:pt>
                <c:pt idx="9">
                  <c:v>1.3299629187947899</c:v>
                </c:pt>
                <c:pt idx="10">
                  <c:v>1.39638213194502</c:v>
                </c:pt>
                <c:pt idx="11">
                  <c:v>1.45334290077759</c:v>
                </c:pt>
                <c:pt idx="12">
                  <c:v>1.5070189783106001</c:v>
                </c:pt>
                <c:pt idx="13">
                  <c:v>1.5664748937227999</c:v>
                </c:pt>
                <c:pt idx="14">
                  <c:v>1.6075697522338499</c:v>
                </c:pt>
                <c:pt idx="15">
                  <c:v>1.6215856915054401</c:v>
                </c:pt>
                <c:pt idx="16">
                  <c:v>1.62460606369879</c:v>
                </c:pt>
                <c:pt idx="17">
                  <c:v>1.6218357687337399</c:v>
                </c:pt>
                <c:pt idx="18">
                  <c:v>1.60746417768589</c:v>
                </c:pt>
                <c:pt idx="19">
                  <c:v>1.59934347295692</c:v>
                </c:pt>
                <c:pt idx="20">
                  <c:v>1.5923752882567299</c:v>
                </c:pt>
                <c:pt idx="21">
                  <c:v>1.58441075404202</c:v>
                </c:pt>
                <c:pt idx="22">
                  <c:v>1.5748523380869599</c:v>
                </c:pt>
                <c:pt idx="23">
                  <c:v>1.56406499440475</c:v>
                </c:pt>
                <c:pt idx="24">
                  <c:v>1.55510240597778</c:v>
                </c:pt>
                <c:pt idx="25">
                  <c:v>1.54671690273485</c:v>
                </c:pt>
                <c:pt idx="26">
                  <c:v>1.5430325046951201</c:v>
                </c:pt>
                <c:pt idx="27">
                  <c:v>1.5491004926146099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D-45F9-9AAE-87EB61251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8927984"/>
        <c:axId val="1741791712"/>
      </c:lineChart>
      <c:catAx>
        <c:axId val="17889279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635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41791712"/>
        <c:crosses val="autoZero"/>
        <c:auto val="1"/>
        <c:lblAlgn val="ctr"/>
        <c:lblOffset val="100"/>
        <c:tickMarkSkip val="4"/>
        <c:noMultiLvlLbl val="0"/>
      </c:catAx>
      <c:valAx>
        <c:axId val="1741791712"/>
        <c:scaling>
          <c:orientation val="minMax"/>
          <c:max val="2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none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lang="en-US" sz="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88927984"/>
        <c:crosses val="autoZero"/>
        <c:crossBetween val="between"/>
        <c:majorUnit val="0.4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 algn="ctr" rtl="0">
        <a:defRPr lang="en-US" sz="800" b="0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xMode val="edge"/>
          <c:yMode val="edge"/>
          <c:x val="0"/>
          <c:y val="0"/>
          <c:w val="0.97323092228957819"/>
          <c:h val="1"/>
        </c:manualLayout>
      </c:layout>
      <c:lineChart>
        <c:grouping val="standard"/>
        <c:varyColors val="0"/>
        <c:ser>
          <c:idx val="2"/>
          <c:order val="0"/>
          <c:tx>
            <c:strRef>
              <c:f>'Figure 22'!$I$7</c:f>
              <c:strCache>
                <c:ptCount val="1"/>
                <c:pt idx="0">
                  <c:v>B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'Figure 22'!$H$8:$H$35</c:f>
              <c:strCache>
                <c:ptCount val="28"/>
                <c:pt idx="0">
                  <c:v>2024Q1</c:v>
                </c:pt>
                <c:pt idx="1">
                  <c:v>2024Q2</c:v>
                </c:pt>
                <c:pt idx="2">
                  <c:v>2024Q3</c:v>
                </c:pt>
                <c:pt idx="3">
                  <c:v>2024Q4</c:v>
                </c:pt>
                <c:pt idx="4">
                  <c:v>2025Q1</c:v>
                </c:pt>
                <c:pt idx="5">
                  <c:v>2025Q2</c:v>
                </c:pt>
                <c:pt idx="6">
                  <c:v>2025Q3</c:v>
                </c:pt>
                <c:pt idx="7">
                  <c:v>2025Q4</c:v>
                </c:pt>
                <c:pt idx="8">
                  <c:v>2026Q1</c:v>
                </c:pt>
                <c:pt idx="9">
                  <c:v>2026Q2</c:v>
                </c:pt>
                <c:pt idx="10">
                  <c:v>2026Q3</c:v>
                </c:pt>
                <c:pt idx="11">
                  <c:v>2026Q4</c:v>
                </c:pt>
                <c:pt idx="12">
                  <c:v>2027Q1</c:v>
                </c:pt>
                <c:pt idx="13">
                  <c:v>2027Q2</c:v>
                </c:pt>
                <c:pt idx="14">
                  <c:v>2027Q3</c:v>
                </c:pt>
                <c:pt idx="15">
                  <c:v>2027Q4</c:v>
                </c:pt>
                <c:pt idx="16">
                  <c:v>2028Q1</c:v>
                </c:pt>
                <c:pt idx="17">
                  <c:v>2028Q2</c:v>
                </c:pt>
                <c:pt idx="18">
                  <c:v>2028Q3</c:v>
                </c:pt>
                <c:pt idx="19">
                  <c:v>2028Q4</c:v>
                </c:pt>
                <c:pt idx="20">
                  <c:v>2029Q1</c:v>
                </c:pt>
                <c:pt idx="21">
                  <c:v>2029Q2</c:v>
                </c:pt>
                <c:pt idx="22">
                  <c:v>2029Q3</c:v>
                </c:pt>
                <c:pt idx="23">
                  <c:v>2029Q4</c:v>
                </c:pt>
                <c:pt idx="24">
                  <c:v>2030Q1</c:v>
                </c:pt>
                <c:pt idx="25">
                  <c:v>2030Q2</c:v>
                </c:pt>
                <c:pt idx="26">
                  <c:v>2030Q3</c:v>
                </c:pt>
                <c:pt idx="27">
                  <c:v>2030Q4</c:v>
                </c:pt>
              </c:strCache>
            </c:strRef>
          </c:cat>
          <c:val>
            <c:numRef>
              <c:f>'Figure 22'!$I$8:$I$35</c:f>
              <c:numCache>
                <c:formatCode>0.00</c:formatCode>
                <c:ptCount val="28"/>
                <c:pt idx="0">
                  <c:v>1</c:v>
                </c:pt>
                <c:pt idx="1">
                  <c:v>0.97797539514694298</c:v>
                </c:pt>
                <c:pt idx="2">
                  <c:v>0.98210572876211899</c:v>
                </c:pt>
                <c:pt idx="3">
                  <c:v>0.987959463078383</c:v>
                </c:pt>
                <c:pt idx="4">
                  <c:v>1.00213256038387</c:v>
                </c:pt>
                <c:pt idx="5">
                  <c:v>0.99822434293767903</c:v>
                </c:pt>
                <c:pt idx="6">
                  <c:v>0.98574998716450501</c:v>
                </c:pt>
                <c:pt idx="7">
                  <c:v>1.0489239767116401</c:v>
                </c:pt>
                <c:pt idx="8">
                  <c:v>1.05607183284705</c:v>
                </c:pt>
                <c:pt idx="9">
                  <c:v>1.06869975611474</c:v>
                </c:pt>
                <c:pt idx="10">
                  <c:v>1.07410744050879</c:v>
                </c:pt>
                <c:pt idx="11">
                  <c:v>1.0761315741398301</c:v>
                </c:pt>
                <c:pt idx="12">
                  <c:v>1.0776127063970999</c:v>
                </c:pt>
                <c:pt idx="13">
                  <c:v>1.08070205069536</c:v>
                </c:pt>
                <c:pt idx="14">
                  <c:v>1.0853104028654299</c:v>
                </c:pt>
                <c:pt idx="15">
                  <c:v>1.08819113051813</c:v>
                </c:pt>
                <c:pt idx="16">
                  <c:v>1.08850805714373</c:v>
                </c:pt>
                <c:pt idx="17">
                  <c:v>1.09132819234469</c:v>
                </c:pt>
                <c:pt idx="18">
                  <c:v>1.0952486290799699</c:v>
                </c:pt>
                <c:pt idx="19">
                  <c:v>1.09989982587152</c:v>
                </c:pt>
                <c:pt idx="20">
                  <c:v>1.0968448397338499</c:v>
                </c:pt>
                <c:pt idx="21">
                  <c:v>1.09911001782992</c:v>
                </c:pt>
                <c:pt idx="22">
                  <c:v>1.0980644091279801</c:v>
                </c:pt>
                <c:pt idx="23">
                  <c:v>1.0994940184492901</c:v>
                </c:pt>
                <c:pt idx="24">
                  <c:v>1.10231256126549</c:v>
                </c:pt>
                <c:pt idx="25">
                  <c:v>1.10690722462969</c:v>
                </c:pt>
                <c:pt idx="26">
                  <c:v>1.1163387927895101</c:v>
                </c:pt>
                <c:pt idx="27">
                  <c:v>1.1327285609362201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12-493F-B662-83528C17380E}"/>
            </c:ext>
          </c:extLst>
        </c:ser>
        <c:ser>
          <c:idx val="1"/>
          <c:order val="1"/>
          <c:tx>
            <c:strRef>
              <c:f>'Figure 22'!$J$7</c:f>
              <c:strCache>
                <c:ptCount val="1"/>
                <c:pt idx="0">
                  <c:v>A1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'Figure 22'!$H$8:$H$35</c:f>
              <c:strCache>
                <c:ptCount val="28"/>
                <c:pt idx="0">
                  <c:v>2024Q1</c:v>
                </c:pt>
                <c:pt idx="1">
                  <c:v>2024Q2</c:v>
                </c:pt>
                <c:pt idx="2">
                  <c:v>2024Q3</c:v>
                </c:pt>
                <c:pt idx="3">
                  <c:v>2024Q4</c:v>
                </c:pt>
                <c:pt idx="4">
                  <c:v>2025Q1</c:v>
                </c:pt>
                <c:pt idx="5">
                  <c:v>2025Q2</c:v>
                </c:pt>
                <c:pt idx="6">
                  <c:v>2025Q3</c:v>
                </c:pt>
                <c:pt idx="7">
                  <c:v>2025Q4</c:v>
                </c:pt>
                <c:pt idx="8">
                  <c:v>2026Q1</c:v>
                </c:pt>
                <c:pt idx="9">
                  <c:v>2026Q2</c:v>
                </c:pt>
                <c:pt idx="10">
                  <c:v>2026Q3</c:v>
                </c:pt>
                <c:pt idx="11">
                  <c:v>2026Q4</c:v>
                </c:pt>
                <c:pt idx="12">
                  <c:v>2027Q1</c:v>
                </c:pt>
                <c:pt idx="13">
                  <c:v>2027Q2</c:v>
                </c:pt>
                <c:pt idx="14">
                  <c:v>2027Q3</c:v>
                </c:pt>
                <c:pt idx="15">
                  <c:v>2027Q4</c:v>
                </c:pt>
                <c:pt idx="16">
                  <c:v>2028Q1</c:v>
                </c:pt>
                <c:pt idx="17">
                  <c:v>2028Q2</c:v>
                </c:pt>
                <c:pt idx="18">
                  <c:v>2028Q3</c:v>
                </c:pt>
                <c:pt idx="19">
                  <c:v>2028Q4</c:v>
                </c:pt>
                <c:pt idx="20">
                  <c:v>2029Q1</c:v>
                </c:pt>
                <c:pt idx="21">
                  <c:v>2029Q2</c:v>
                </c:pt>
                <c:pt idx="22">
                  <c:v>2029Q3</c:v>
                </c:pt>
                <c:pt idx="23">
                  <c:v>2029Q4</c:v>
                </c:pt>
                <c:pt idx="24">
                  <c:v>2030Q1</c:v>
                </c:pt>
                <c:pt idx="25">
                  <c:v>2030Q2</c:v>
                </c:pt>
                <c:pt idx="26">
                  <c:v>2030Q3</c:v>
                </c:pt>
                <c:pt idx="27">
                  <c:v>2030Q4</c:v>
                </c:pt>
              </c:strCache>
            </c:strRef>
          </c:cat>
          <c:val>
            <c:numRef>
              <c:f>'Figure 22'!$J$8:$J$35</c:f>
              <c:numCache>
                <c:formatCode>0.00</c:formatCode>
                <c:ptCount val="28"/>
                <c:pt idx="0">
                  <c:v>1</c:v>
                </c:pt>
                <c:pt idx="1">
                  <c:v>0.97615571032302995</c:v>
                </c:pt>
                <c:pt idx="2">
                  <c:v>0.98102489180968</c:v>
                </c:pt>
                <c:pt idx="3">
                  <c:v>0.99163520734843902</c:v>
                </c:pt>
                <c:pt idx="4">
                  <c:v>1.01276908407408</c:v>
                </c:pt>
                <c:pt idx="5">
                  <c:v>1.0214967408120901</c:v>
                </c:pt>
                <c:pt idx="6">
                  <c:v>1.0058149160652801</c:v>
                </c:pt>
                <c:pt idx="7">
                  <c:v>1.0485808765017399</c:v>
                </c:pt>
                <c:pt idx="8">
                  <c:v>1.0252137094012399</c:v>
                </c:pt>
                <c:pt idx="9">
                  <c:v>1.07209124006639</c:v>
                </c:pt>
                <c:pt idx="10">
                  <c:v>1.0876883409137701</c:v>
                </c:pt>
                <c:pt idx="11">
                  <c:v>1.1089740325255399</c:v>
                </c:pt>
                <c:pt idx="12">
                  <c:v>1.1356938844521001</c:v>
                </c:pt>
                <c:pt idx="13">
                  <c:v>1.17194712627172</c:v>
                </c:pt>
                <c:pt idx="14">
                  <c:v>1.1960266920817499</c:v>
                </c:pt>
                <c:pt idx="15">
                  <c:v>1.2014200856177799</c:v>
                </c:pt>
                <c:pt idx="16">
                  <c:v>1.1996404542739101</c:v>
                </c:pt>
                <c:pt idx="17">
                  <c:v>1.19493278177989</c:v>
                </c:pt>
                <c:pt idx="18">
                  <c:v>1.18234335334173</c:v>
                </c:pt>
                <c:pt idx="19">
                  <c:v>1.17585288395777</c:v>
                </c:pt>
                <c:pt idx="20">
                  <c:v>1.1712634717063</c:v>
                </c:pt>
                <c:pt idx="21">
                  <c:v>1.1664231075162601</c:v>
                </c:pt>
                <c:pt idx="22">
                  <c:v>1.1612663425716601</c:v>
                </c:pt>
                <c:pt idx="23">
                  <c:v>1.1560663625774501</c:v>
                </c:pt>
                <c:pt idx="24">
                  <c:v>1.1534293784184899</c:v>
                </c:pt>
                <c:pt idx="25">
                  <c:v>1.1519295528047599</c:v>
                </c:pt>
                <c:pt idx="26">
                  <c:v>1.1545610082176501</c:v>
                </c:pt>
                <c:pt idx="27">
                  <c:v>1.16501496273327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12-493F-B662-83528C173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8734832"/>
        <c:axId val="1741795072"/>
      </c:lineChart>
      <c:catAx>
        <c:axId val="17987348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179507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741795072"/>
        <c:scaling>
          <c:orientation val="minMax"/>
          <c:max val="2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734832"/>
        <c:crosses val="autoZero"/>
        <c:crossBetween val="between"/>
        <c:majorUnit val="0.4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E4</a:t>
            </a:r>
          </a:p>
        </c:rich>
      </c:tx>
      <c:layout>
        <c:manualLayout>
          <c:xMode val="edge"/>
          <c:yMode val="edge"/>
          <c:x val="0.45255219607569297"/>
          <c:y val="2.12206702196268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96068781634677"/>
          <c:y val="0"/>
          <c:w val="0.72898169002158242"/>
          <c:h val="0.64619745203039003"/>
        </c:manualLayout>
      </c:layout>
      <c:lineChart>
        <c:grouping val="standard"/>
        <c:varyColors val="0"/>
        <c:ser>
          <c:idx val="0"/>
          <c:order val="0"/>
          <c:tx>
            <c:strRef>
              <c:f>'Figure 22'!$L$7</c:f>
              <c:strCache>
                <c:ptCount val="1"/>
                <c:pt idx="0">
                  <c:v>B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Lit>
              <c:ptCount val="28"/>
              <c:pt idx="0">
                <c:v>2024Q1</c:v>
              </c:pt>
              <c:pt idx="1">
                <c:v>2024Q2</c:v>
              </c:pt>
              <c:pt idx="2">
                <c:v>2024Q3</c:v>
              </c:pt>
              <c:pt idx="3">
                <c:v>2024Q4</c:v>
              </c:pt>
              <c:pt idx="4">
                <c:v>2025Q1</c:v>
              </c:pt>
              <c:pt idx="5">
                <c:v>2025Q2</c:v>
              </c:pt>
              <c:pt idx="6">
                <c:v>2025Q3</c:v>
              </c:pt>
              <c:pt idx="7">
                <c:v>2025Q4</c:v>
              </c:pt>
              <c:pt idx="8">
                <c:v>2026Q1</c:v>
              </c:pt>
              <c:pt idx="9">
                <c:v>2026Q2</c:v>
              </c:pt>
              <c:pt idx="10">
                <c:v>2026Q3</c:v>
              </c:pt>
              <c:pt idx="11">
                <c:v>2026Q4</c:v>
              </c:pt>
              <c:pt idx="12">
                <c:v>2027Q1</c:v>
              </c:pt>
              <c:pt idx="13">
                <c:v>2027Q2</c:v>
              </c:pt>
              <c:pt idx="14">
                <c:v>2027Q3</c:v>
              </c:pt>
              <c:pt idx="15">
                <c:v>2027Q4</c:v>
              </c:pt>
              <c:pt idx="16">
                <c:v>2028Q1</c:v>
              </c:pt>
              <c:pt idx="17">
                <c:v>2028Q2</c:v>
              </c:pt>
              <c:pt idx="18">
                <c:v>2028Q3</c:v>
              </c:pt>
              <c:pt idx="19">
                <c:v>2028Q4</c:v>
              </c:pt>
              <c:pt idx="20">
                <c:v>2029Q1</c:v>
              </c:pt>
              <c:pt idx="21">
                <c:v>2029Q2</c:v>
              </c:pt>
              <c:pt idx="22">
                <c:v>2029Q3</c:v>
              </c:pt>
              <c:pt idx="23">
                <c:v>2029Q4</c:v>
              </c:pt>
              <c:pt idx="24">
                <c:v>2030Q1</c:v>
              </c:pt>
              <c:pt idx="25">
                <c:v>2030Q2</c:v>
              </c:pt>
              <c:pt idx="26">
                <c:v>2030Q3</c:v>
              </c:pt>
              <c:pt idx="27">
                <c:v>2030Q4</c:v>
              </c:pt>
            </c:strLit>
          </c:cat>
          <c:val>
            <c:numRef>
              <c:f>'Figure 22'!$L$8:$L$35</c:f>
              <c:numCache>
                <c:formatCode>0.00</c:formatCode>
                <c:ptCount val="28"/>
                <c:pt idx="0">
                  <c:v>1</c:v>
                </c:pt>
                <c:pt idx="1">
                  <c:v>1.0082359301559201</c:v>
                </c:pt>
                <c:pt idx="2">
                  <c:v>1.0328653359512101</c:v>
                </c:pt>
                <c:pt idx="3">
                  <c:v>1.0504559495130299</c:v>
                </c:pt>
                <c:pt idx="4">
                  <c:v>1.0735490651213</c:v>
                </c:pt>
                <c:pt idx="5">
                  <c:v>1.07839376099091</c:v>
                </c:pt>
                <c:pt idx="6">
                  <c:v>1.0728021809306501</c:v>
                </c:pt>
                <c:pt idx="7">
                  <c:v>1.14809324889915</c:v>
                </c:pt>
                <c:pt idx="8">
                  <c:v>1.1644148318265899</c:v>
                </c:pt>
                <c:pt idx="9">
                  <c:v>1.1846410135030701</c:v>
                </c:pt>
                <c:pt idx="10">
                  <c:v>1.19697874086825</c:v>
                </c:pt>
                <c:pt idx="11">
                  <c:v>1.2057925543835599</c:v>
                </c:pt>
                <c:pt idx="12">
                  <c:v>1.2116739237662499</c:v>
                </c:pt>
                <c:pt idx="13">
                  <c:v>1.2185481467549</c:v>
                </c:pt>
                <c:pt idx="14">
                  <c:v>1.2246662893389</c:v>
                </c:pt>
                <c:pt idx="15">
                  <c:v>1.2289831361285499</c:v>
                </c:pt>
                <c:pt idx="16">
                  <c:v>1.2308454571088201</c:v>
                </c:pt>
                <c:pt idx="17">
                  <c:v>1.2332099271414001</c:v>
                </c:pt>
                <c:pt idx="18">
                  <c:v>1.2373091201681301</c:v>
                </c:pt>
                <c:pt idx="19">
                  <c:v>1.2406685901684</c:v>
                </c:pt>
                <c:pt idx="20">
                  <c:v>1.23730613932617</c:v>
                </c:pt>
                <c:pt idx="21">
                  <c:v>1.2364375094467099</c:v>
                </c:pt>
                <c:pt idx="22">
                  <c:v>1.23120059661183</c:v>
                </c:pt>
                <c:pt idx="23">
                  <c:v>1.22760815185191</c:v>
                </c:pt>
                <c:pt idx="24">
                  <c:v>1.22505302909263</c:v>
                </c:pt>
                <c:pt idx="25">
                  <c:v>1.2233674085133599</c:v>
                </c:pt>
                <c:pt idx="26">
                  <c:v>1.22493942082637</c:v>
                </c:pt>
                <c:pt idx="27">
                  <c:v>1.23216234769093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8-4DF4-8F10-53C3328B4609}"/>
            </c:ext>
          </c:extLst>
        </c:ser>
        <c:ser>
          <c:idx val="1"/>
          <c:order val="1"/>
          <c:tx>
            <c:strRef>
              <c:f>'Figure 22'!$M$7</c:f>
              <c:strCache>
                <c:ptCount val="1"/>
                <c:pt idx="0">
                  <c:v>A1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Lit>
              <c:ptCount val="28"/>
              <c:pt idx="0">
                <c:v>2024Q1</c:v>
              </c:pt>
              <c:pt idx="1">
                <c:v>2024Q2</c:v>
              </c:pt>
              <c:pt idx="2">
                <c:v>2024Q3</c:v>
              </c:pt>
              <c:pt idx="3">
                <c:v>2024Q4</c:v>
              </c:pt>
              <c:pt idx="4">
                <c:v>2025Q1</c:v>
              </c:pt>
              <c:pt idx="5">
                <c:v>2025Q2</c:v>
              </c:pt>
              <c:pt idx="6">
                <c:v>2025Q3</c:v>
              </c:pt>
              <c:pt idx="7">
                <c:v>2025Q4</c:v>
              </c:pt>
              <c:pt idx="8">
                <c:v>2026Q1</c:v>
              </c:pt>
              <c:pt idx="9">
                <c:v>2026Q2</c:v>
              </c:pt>
              <c:pt idx="10">
                <c:v>2026Q3</c:v>
              </c:pt>
              <c:pt idx="11">
                <c:v>2026Q4</c:v>
              </c:pt>
              <c:pt idx="12">
                <c:v>2027Q1</c:v>
              </c:pt>
              <c:pt idx="13">
                <c:v>2027Q2</c:v>
              </c:pt>
              <c:pt idx="14">
                <c:v>2027Q3</c:v>
              </c:pt>
              <c:pt idx="15">
                <c:v>2027Q4</c:v>
              </c:pt>
              <c:pt idx="16">
                <c:v>2028Q1</c:v>
              </c:pt>
              <c:pt idx="17">
                <c:v>2028Q2</c:v>
              </c:pt>
              <c:pt idx="18">
                <c:v>2028Q3</c:v>
              </c:pt>
              <c:pt idx="19">
                <c:v>2028Q4</c:v>
              </c:pt>
              <c:pt idx="20">
                <c:v>2029Q1</c:v>
              </c:pt>
              <c:pt idx="21">
                <c:v>2029Q2</c:v>
              </c:pt>
              <c:pt idx="22">
                <c:v>2029Q3</c:v>
              </c:pt>
              <c:pt idx="23">
                <c:v>2029Q4</c:v>
              </c:pt>
              <c:pt idx="24">
                <c:v>2030Q1</c:v>
              </c:pt>
              <c:pt idx="25">
                <c:v>2030Q2</c:v>
              </c:pt>
              <c:pt idx="26">
                <c:v>2030Q3</c:v>
              </c:pt>
              <c:pt idx="27">
                <c:v>2030Q4</c:v>
              </c:pt>
            </c:strLit>
          </c:cat>
          <c:val>
            <c:numRef>
              <c:f>'Figure 22'!$M$8:$M$35</c:f>
              <c:numCache>
                <c:formatCode>0.00</c:formatCode>
                <c:ptCount val="28"/>
                <c:pt idx="0">
                  <c:v>1</c:v>
                </c:pt>
                <c:pt idx="1">
                  <c:v>1.0064159220433899</c:v>
                </c:pt>
                <c:pt idx="2">
                  <c:v>1.03177148783017</c:v>
                </c:pt>
                <c:pt idx="3">
                  <c:v>1.0543216232993</c:v>
                </c:pt>
                <c:pt idx="4">
                  <c:v>1.0847614107915899</c:v>
                </c:pt>
                <c:pt idx="5">
                  <c:v>1.1002604717161</c:v>
                </c:pt>
                <c:pt idx="6">
                  <c:v>1.09278011857104</c:v>
                </c:pt>
                <c:pt idx="7">
                  <c:v>1.14635816796093</c:v>
                </c:pt>
                <c:pt idx="8">
                  <c:v>1.1303530245599001</c:v>
                </c:pt>
                <c:pt idx="9">
                  <c:v>0.80600821267014999</c:v>
                </c:pt>
                <c:pt idx="10">
                  <c:v>0.65527572690022495</c:v>
                </c:pt>
                <c:pt idx="11">
                  <c:v>0.59785431048748305</c:v>
                </c:pt>
                <c:pt idx="12">
                  <c:v>0.58586927647176301</c:v>
                </c:pt>
                <c:pt idx="13">
                  <c:v>0.60070918135814799</c:v>
                </c:pt>
                <c:pt idx="14">
                  <c:v>0.62120731030449095</c:v>
                </c:pt>
                <c:pt idx="15">
                  <c:v>0.63885469696015496</c:v>
                </c:pt>
                <c:pt idx="16">
                  <c:v>0.65559904330534202</c:v>
                </c:pt>
                <c:pt idx="17">
                  <c:v>0.671929523874495</c:v>
                </c:pt>
                <c:pt idx="18">
                  <c:v>0.68568288322775395</c:v>
                </c:pt>
                <c:pt idx="19">
                  <c:v>0.70257948607470899</c:v>
                </c:pt>
                <c:pt idx="20">
                  <c:v>0.72070436405956395</c:v>
                </c:pt>
                <c:pt idx="21">
                  <c:v>0.73844011460477499</c:v>
                </c:pt>
                <c:pt idx="22">
                  <c:v>0.75565977354019298</c:v>
                </c:pt>
                <c:pt idx="23">
                  <c:v>0.77213938985532804</c:v>
                </c:pt>
                <c:pt idx="24">
                  <c:v>0.78944207721124204</c:v>
                </c:pt>
                <c:pt idx="25">
                  <c:v>0.80645301415314197</c:v>
                </c:pt>
                <c:pt idx="26">
                  <c:v>0.82492501023847098</c:v>
                </c:pt>
                <c:pt idx="27">
                  <c:v>0.84724173959418903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8-4DF4-8F10-53C3328B4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8734832"/>
        <c:axId val="1741795072"/>
      </c:lineChart>
      <c:catAx>
        <c:axId val="17987348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179507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741795072"/>
        <c:scaling>
          <c:orientation val="minMax"/>
          <c:max val="2"/>
          <c:min val="0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crossAx val="1798734832"/>
        <c:crosses val="autoZero"/>
        <c:crossBetween val="between"/>
        <c:majorUnit val="0.4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50723211044859"/>
          <c:w val="0.96648044692737434"/>
          <c:h val="0.826208390845761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23'!$D$11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23'!$B$12:$C$15</c:f>
              <c:multiLvlStrCache>
                <c:ptCount val="4"/>
                <c:lvl>
                  <c:pt idx="0">
                    <c:v>Low energy intensity</c:v>
                  </c:pt>
                  <c:pt idx="1">
                    <c:v>Low energy intensity</c:v>
                  </c:pt>
                  <c:pt idx="2">
                    <c:v>High energy intensity</c:v>
                  </c:pt>
                  <c:pt idx="3">
                    <c:v>High energy intensity</c:v>
                  </c:pt>
                </c:lvl>
                <c:lvl>
                  <c:pt idx="0">
                    <c:v>2023-2025</c:v>
                  </c:pt>
                  <c:pt idx="1">
                    <c:v>2026-2030</c:v>
                  </c:pt>
                  <c:pt idx="2">
                    <c:v>2023-2025</c:v>
                  </c:pt>
                  <c:pt idx="3">
                    <c:v>2026-2030</c:v>
                  </c:pt>
                </c:lvl>
              </c:multiLvlStrCache>
            </c:multiLvlStrRef>
          </c:cat>
          <c:val>
            <c:numRef>
              <c:f>'Figure 23'!$D$12:$D$15</c:f>
              <c:numCache>
                <c:formatCode>0.00</c:formatCode>
                <c:ptCount val="4"/>
                <c:pt idx="0">
                  <c:v>0.18232589094933016</c:v>
                </c:pt>
                <c:pt idx="1">
                  <c:v>0.17533657502065869</c:v>
                </c:pt>
                <c:pt idx="2">
                  <c:v>0.73178003409752823</c:v>
                </c:pt>
                <c:pt idx="3">
                  <c:v>0.73358452848736344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B-411A-BF27-D308EF334FD8}"/>
            </c:ext>
          </c:extLst>
        </c:ser>
        <c:ser>
          <c:idx val="1"/>
          <c:order val="1"/>
          <c:tx>
            <c:strRef>
              <c:f>'Figure 23'!$E$11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23'!$B$12:$C$15</c:f>
              <c:multiLvlStrCache>
                <c:ptCount val="4"/>
                <c:lvl>
                  <c:pt idx="0">
                    <c:v>Low energy intensity</c:v>
                  </c:pt>
                  <c:pt idx="1">
                    <c:v>Low energy intensity</c:v>
                  </c:pt>
                  <c:pt idx="2">
                    <c:v>High energy intensity</c:v>
                  </c:pt>
                  <c:pt idx="3">
                    <c:v>High energy intensity</c:v>
                  </c:pt>
                </c:lvl>
                <c:lvl>
                  <c:pt idx="0">
                    <c:v>2023-2025</c:v>
                  </c:pt>
                  <c:pt idx="1">
                    <c:v>2026-2030</c:v>
                  </c:pt>
                  <c:pt idx="2">
                    <c:v>2023-2025</c:v>
                  </c:pt>
                  <c:pt idx="3">
                    <c:v>2026-2030</c:v>
                  </c:pt>
                </c:lvl>
              </c:multiLvlStrCache>
            </c:multiLvlStrRef>
          </c:cat>
          <c:val>
            <c:numRef>
              <c:f>'Figure 23'!$E$12:$E$15</c:f>
              <c:numCache>
                <c:formatCode>0.00</c:formatCode>
                <c:ptCount val="4"/>
                <c:pt idx="0">
                  <c:v>0.18177006425170675</c:v>
                </c:pt>
                <c:pt idx="1">
                  <c:v>0.14863494937554303</c:v>
                </c:pt>
                <c:pt idx="2">
                  <c:v>0.72967201273343174</c:v>
                </c:pt>
                <c:pt idx="3">
                  <c:v>0.96418965116920841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B-411A-BF27-D308EF334FD8}"/>
            </c:ext>
          </c:extLst>
        </c:ser>
        <c:ser>
          <c:idx val="2"/>
          <c:order val="2"/>
          <c:tx>
            <c:strRef>
              <c:f>'Figure 23'!$F$11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23'!$B$12:$C$15</c:f>
              <c:multiLvlStrCache>
                <c:ptCount val="4"/>
                <c:lvl>
                  <c:pt idx="0">
                    <c:v>Low energy intensity</c:v>
                  </c:pt>
                  <c:pt idx="1">
                    <c:v>Low energy intensity</c:v>
                  </c:pt>
                  <c:pt idx="2">
                    <c:v>High energy intensity</c:v>
                  </c:pt>
                  <c:pt idx="3">
                    <c:v>High energy intensity</c:v>
                  </c:pt>
                </c:lvl>
                <c:lvl>
                  <c:pt idx="0">
                    <c:v>2023-2025</c:v>
                  </c:pt>
                  <c:pt idx="1">
                    <c:v>2026-2030</c:v>
                  </c:pt>
                  <c:pt idx="2">
                    <c:v>2023-2025</c:v>
                  </c:pt>
                  <c:pt idx="3">
                    <c:v>2026-2030</c:v>
                  </c:pt>
                </c:lvl>
              </c:multiLvlStrCache>
            </c:multiLvlStrRef>
          </c:cat>
          <c:val>
            <c:numRef>
              <c:f>'Figure 23'!$F$12:$F$15</c:f>
              <c:numCache>
                <c:formatCode>0.00</c:formatCode>
                <c:ptCount val="4"/>
                <c:pt idx="0">
                  <c:v>0.27348844999706018</c:v>
                </c:pt>
                <c:pt idx="1">
                  <c:v>0.22620089855622813</c:v>
                </c:pt>
                <c:pt idx="2">
                  <c:v>1.1003185457600453</c:v>
                </c:pt>
                <c:pt idx="3">
                  <c:v>1.4784353160239934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EB-411A-BF27-D308EF334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84879503"/>
        <c:axId val="642607920"/>
      </c:barChart>
      <c:catAx>
        <c:axId val="84879503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2607920"/>
        <c:crosses val="autoZero"/>
        <c:auto val="1"/>
        <c:lblAlgn val="ctr"/>
        <c:lblOffset val="100"/>
        <c:noMultiLvlLbl val="0"/>
      </c:catAx>
      <c:valAx>
        <c:axId val="64260792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8795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527777777777787E-2"/>
          <c:y val="0"/>
          <c:w val="0.83805555555555555"/>
          <c:h val="1"/>
        </c:manualLayout>
      </c:layout>
      <c:pieChart>
        <c:varyColors val="1"/>
        <c:ser>
          <c:idx val="0"/>
          <c:order val="0"/>
          <c:tx>
            <c:strRef>
              <c:f>'Figure 25'!$B$6</c:f>
              <c:strCache>
                <c:ptCount val="1"/>
                <c:pt idx="0">
                  <c:v>Share</c:v>
                </c:pt>
              </c:strCache>
            </c:strRef>
          </c:tx>
          <c:spPr>
            <a:ln w="3175">
              <a:solidFill>
                <a:srgbClr val="D9D9D9"/>
              </a:solidFill>
            </a:ln>
          </c:spPr>
          <c:dPt>
            <c:idx val="0"/>
            <c:bubble3D val="0"/>
            <c:spPr>
              <a:solidFill>
                <a:srgbClr val="003299"/>
              </a:solidFill>
              <a:ln w="3175">
                <a:solidFill>
                  <a:sysClr val="window" lastClr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DF-4883-B275-BA989478F1F5}"/>
              </c:ext>
            </c:extLst>
          </c:dPt>
          <c:dPt>
            <c:idx val="1"/>
            <c:bubble3D val="0"/>
            <c:spPr>
              <a:solidFill>
                <a:srgbClr val="FFB400"/>
              </a:solidFill>
              <a:ln w="3175">
                <a:solidFill>
                  <a:sysClr val="window" lastClr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DDF-4883-B275-BA989478F1F5}"/>
              </c:ext>
            </c:extLst>
          </c:dPt>
          <c:dPt>
            <c:idx val="2"/>
            <c:bubble3D val="0"/>
            <c:spPr>
              <a:solidFill>
                <a:srgbClr val="FF4B00"/>
              </a:solidFill>
              <a:ln w="3175">
                <a:solidFill>
                  <a:sysClr val="window" lastClr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DF-4883-B275-BA989478F1F5}"/>
              </c:ext>
            </c:extLst>
          </c:dPt>
          <c:dLbls>
            <c:dLbl>
              <c:idx val="0"/>
              <c:layout>
                <c:manualLayout>
                  <c:x val="-8.0864842391118436E-2"/>
                  <c:y val="6.062362213176341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763737107140007"/>
                      <c:h val="0.15522950021055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DDF-4883-B275-BA989478F1F5}"/>
                </c:ext>
              </c:extLst>
            </c:dLbl>
            <c:dLbl>
              <c:idx val="1"/>
              <c:layout>
                <c:manualLayout>
                  <c:x val="-3.8988868217625428E-2"/>
                  <c:y val="0.1607492300451651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165385603853801"/>
                      <c:h val="0.185147818942953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DDF-4883-B275-BA989478F1F5}"/>
                </c:ext>
              </c:extLst>
            </c:dLbl>
            <c:dLbl>
              <c:idx val="2"/>
              <c:layout>
                <c:manualLayout>
                  <c:x val="0.22372637094772335"/>
                  <c:y val="-0.173431810487899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DF-4883-B275-BA989478F1F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25'!$C$5:$E$5</c:f>
              <c:strCache>
                <c:ptCount val="3"/>
                <c:pt idx="0">
                  <c:v>Taxonomy aligned</c:v>
                </c:pt>
                <c:pt idx="1">
                  <c:v>Taxonomy eligible</c:v>
                </c:pt>
                <c:pt idx="2">
                  <c:v>Not Taxonomy eligible</c:v>
                </c:pt>
              </c:strCache>
            </c:strRef>
          </c:cat>
          <c:val>
            <c:numRef>
              <c:f>'Figure 25'!$C$6:$E$6</c:f>
              <c:numCache>
                <c:formatCode>0.00</c:formatCode>
                <c:ptCount val="3"/>
                <c:pt idx="0">
                  <c:v>4.4999999999999998E-2</c:v>
                </c:pt>
                <c:pt idx="1">
                  <c:v>0.26100000000000001</c:v>
                </c:pt>
                <c:pt idx="2">
                  <c:v>0.69399999999999995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F-4883-B275-BA989478F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23058979434302418"/>
          <c:w val="0.97489539748953979"/>
          <c:h val="0.760209879226303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26'!$B$6</c:f>
              <c:strCache>
                <c:ptCount val="1"/>
                <c:pt idx="0">
                  <c:v>Collective Investment Undertakings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strRef>
              <c:f>'Figure 26'!$C$5:$D$5</c:f>
              <c:strCache>
                <c:ptCount val="2"/>
                <c:pt idx="0">
                  <c:v>Insurers</c:v>
                </c:pt>
                <c:pt idx="1">
                  <c:v>IORPs</c:v>
                </c:pt>
              </c:strCache>
            </c:strRef>
          </c:cat>
          <c:val>
            <c:numRef>
              <c:f>'Figure 26'!$C$6:$D$6</c:f>
              <c:numCache>
                <c:formatCode>0.00</c:formatCode>
                <c:ptCount val="2"/>
                <c:pt idx="0">
                  <c:v>0.25500344404288261</c:v>
                </c:pt>
                <c:pt idx="1">
                  <c:v>0.23698551966623477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9-48CA-BA9D-10FD09014A90}"/>
            </c:ext>
          </c:extLst>
        </c:ser>
        <c:ser>
          <c:idx val="1"/>
          <c:order val="1"/>
          <c:tx>
            <c:strRef>
              <c:f>'Figure 26'!$B$7</c:f>
              <c:strCache>
                <c:ptCount val="1"/>
                <c:pt idx="0">
                  <c:v>Corporate bonds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cat>
            <c:strRef>
              <c:f>'Figure 26'!$C$5:$D$5</c:f>
              <c:strCache>
                <c:ptCount val="2"/>
                <c:pt idx="0">
                  <c:v>Insurers</c:v>
                </c:pt>
                <c:pt idx="1">
                  <c:v>IORPs</c:v>
                </c:pt>
              </c:strCache>
            </c:strRef>
          </c:cat>
          <c:val>
            <c:numRef>
              <c:f>'Figure 26'!$C$7:$D$7</c:f>
              <c:numCache>
                <c:formatCode>0.00</c:formatCode>
                <c:ptCount val="2"/>
                <c:pt idx="0">
                  <c:v>0.19805174307613294</c:v>
                </c:pt>
                <c:pt idx="1">
                  <c:v>0.12864510598972986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B9-48CA-BA9D-10FD09014A90}"/>
            </c:ext>
          </c:extLst>
        </c:ser>
        <c:ser>
          <c:idx val="2"/>
          <c:order val="2"/>
          <c:tx>
            <c:strRef>
              <c:f>'Figure 26'!$B$8</c:f>
              <c:strCache>
                <c:ptCount val="1"/>
                <c:pt idx="0">
                  <c:v>Equity 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cat>
            <c:strRef>
              <c:f>'Figure 26'!$C$5:$D$5</c:f>
              <c:strCache>
                <c:ptCount val="2"/>
                <c:pt idx="0">
                  <c:v>Insurers</c:v>
                </c:pt>
                <c:pt idx="1">
                  <c:v>IORPs</c:v>
                </c:pt>
              </c:strCache>
            </c:strRef>
          </c:cat>
          <c:val>
            <c:numRef>
              <c:f>'Figure 26'!$C$8:$D$8</c:f>
              <c:numCache>
                <c:formatCode>0.00</c:formatCode>
                <c:ptCount val="2"/>
                <c:pt idx="0">
                  <c:v>0.15749940800492634</c:v>
                </c:pt>
                <c:pt idx="1">
                  <c:v>0.17656238077353495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B9-48CA-BA9D-10FD09014A90}"/>
            </c:ext>
          </c:extLst>
        </c:ser>
        <c:ser>
          <c:idx val="3"/>
          <c:order val="3"/>
          <c:tx>
            <c:strRef>
              <c:f>'Figure 26'!$B$9</c:f>
              <c:strCache>
                <c:ptCount val="1"/>
                <c:pt idx="0">
                  <c:v>Government bonds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</c:spPr>
          <c:invertIfNegative val="0"/>
          <c:cat>
            <c:strRef>
              <c:f>'Figure 26'!$C$5:$D$5</c:f>
              <c:strCache>
                <c:ptCount val="2"/>
                <c:pt idx="0">
                  <c:v>Insurers</c:v>
                </c:pt>
                <c:pt idx="1">
                  <c:v>IORPs</c:v>
                </c:pt>
              </c:strCache>
            </c:strRef>
          </c:cat>
          <c:val>
            <c:numRef>
              <c:f>'Figure 26'!$C$9:$D$9</c:f>
              <c:numCache>
                <c:formatCode>0.00</c:formatCode>
                <c:ptCount val="2"/>
                <c:pt idx="0">
                  <c:v>0.1962606553727273</c:v>
                </c:pt>
                <c:pt idx="1">
                  <c:v>0.21546432855531386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B9-48CA-BA9D-10FD09014A90}"/>
            </c:ext>
          </c:extLst>
        </c:ser>
        <c:ser>
          <c:idx val="4"/>
          <c:order val="4"/>
          <c:tx>
            <c:strRef>
              <c:f>'Figure 26'!$B$10</c:f>
              <c:strCache>
                <c:ptCount val="1"/>
                <c:pt idx="0">
                  <c:v>Not in scope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</c:spPr>
          <c:invertIfNegative val="0"/>
          <c:cat>
            <c:strRef>
              <c:f>'Figure 26'!$C$5:$D$5</c:f>
              <c:strCache>
                <c:ptCount val="2"/>
                <c:pt idx="0">
                  <c:v>Insurers</c:v>
                </c:pt>
                <c:pt idx="1">
                  <c:v>IORPs</c:v>
                </c:pt>
              </c:strCache>
            </c:strRef>
          </c:cat>
          <c:val>
            <c:numRef>
              <c:f>'Figure 26'!$C$10:$D$10</c:f>
              <c:numCache>
                <c:formatCode>0.00</c:formatCode>
                <c:ptCount val="2"/>
                <c:pt idx="0">
                  <c:v>0.19318474950333064</c:v>
                </c:pt>
                <c:pt idx="1">
                  <c:v>0.24234266501518656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B9-48CA-BA9D-10FD09014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74567872"/>
        <c:axId val="321651200"/>
      </c:barChart>
      <c:catAx>
        <c:axId val="207456787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1651200"/>
        <c:crosses val="autoZero"/>
        <c:auto val="1"/>
        <c:lblAlgn val="ctr"/>
        <c:lblOffset val="100"/>
        <c:noMultiLvlLbl val="0"/>
      </c:catAx>
      <c:valAx>
        <c:axId val="32165120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456787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23058979434302418"/>
          <c:w val="0.97489539748953979"/>
          <c:h val="0.760209879226303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27'!$B$6</c:f>
              <c:strCache>
                <c:ptCount val="1"/>
                <c:pt idx="0">
                  <c:v>Collective Investment Undertakings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27'!$C$5:$D$5</c:f>
              <c:strCache>
                <c:ptCount val="2"/>
                <c:pt idx="0">
                  <c:v>Insurers</c:v>
                </c:pt>
                <c:pt idx="1">
                  <c:v>IORPs</c:v>
                </c:pt>
              </c:strCache>
            </c:strRef>
          </c:cat>
          <c:val>
            <c:numRef>
              <c:f>'Figure 27'!$C$6:$D$6</c:f>
              <c:numCache>
                <c:formatCode>0.00</c:formatCode>
                <c:ptCount val="2"/>
                <c:pt idx="0">
                  <c:v>1.0106425289044018E-3</c:v>
                </c:pt>
                <c:pt idx="1">
                  <c:v>3.5953953241785824E-2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D-4327-B76F-47F8441BEBC0}"/>
            </c:ext>
          </c:extLst>
        </c:ser>
        <c:ser>
          <c:idx val="1"/>
          <c:order val="1"/>
          <c:tx>
            <c:strRef>
              <c:f>'Figure 27'!$B$7</c:f>
              <c:strCache>
                <c:ptCount val="1"/>
                <c:pt idx="0">
                  <c:v>Corporate bonds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27'!$C$5:$D$5</c:f>
              <c:strCache>
                <c:ptCount val="2"/>
                <c:pt idx="0">
                  <c:v>Insurers</c:v>
                </c:pt>
                <c:pt idx="1">
                  <c:v>IORPs</c:v>
                </c:pt>
              </c:strCache>
            </c:strRef>
          </c:cat>
          <c:val>
            <c:numRef>
              <c:f>'Figure 27'!$C$7:$D$7</c:f>
              <c:numCache>
                <c:formatCode>0.00</c:formatCode>
                <c:ptCount val="2"/>
                <c:pt idx="0">
                  <c:v>0.28428579428909889</c:v>
                </c:pt>
                <c:pt idx="1">
                  <c:v>0.1778057644060512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D-4327-B76F-47F8441BEBC0}"/>
            </c:ext>
          </c:extLst>
        </c:ser>
        <c:ser>
          <c:idx val="2"/>
          <c:order val="2"/>
          <c:tx>
            <c:strRef>
              <c:f>'Figure 27'!$B$8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27'!$C$5:$D$5</c:f>
              <c:strCache>
                <c:ptCount val="2"/>
                <c:pt idx="0">
                  <c:v>Insurers</c:v>
                </c:pt>
                <c:pt idx="1">
                  <c:v>IORPs</c:v>
                </c:pt>
              </c:strCache>
            </c:strRef>
          </c:cat>
          <c:val>
            <c:numRef>
              <c:f>'Figure 27'!$C$8:$D$8</c:f>
              <c:numCache>
                <c:formatCode>0.00</c:formatCode>
                <c:ptCount val="2"/>
                <c:pt idx="0">
                  <c:v>0.27854551493507562</c:v>
                </c:pt>
                <c:pt idx="1">
                  <c:v>0.29741103952399212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CD-4327-B76F-47F8441BEBC0}"/>
            </c:ext>
          </c:extLst>
        </c:ser>
        <c:ser>
          <c:idx val="3"/>
          <c:order val="3"/>
          <c:tx>
            <c:strRef>
              <c:f>'Figure 27'!$B$9</c:f>
              <c:strCache>
                <c:ptCount val="1"/>
                <c:pt idx="0">
                  <c:v>Government bonds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27'!$C$5:$D$5</c:f>
              <c:strCache>
                <c:ptCount val="2"/>
                <c:pt idx="0">
                  <c:v>Insurers</c:v>
                </c:pt>
                <c:pt idx="1">
                  <c:v>IORPs</c:v>
                </c:pt>
              </c:strCache>
            </c:strRef>
          </c:cat>
          <c:val>
            <c:numRef>
              <c:f>'Figure 27'!$C$9:$D$9</c:f>
              <c:numCache>
                <c:formatCode>0.00</c:formatCode>
                <c:ptCount val="2"/>
                <c:pt idx="0">
                  <c:v>0.24297329874359039</c:v>
                </c:pt>
                <c:pt idx="1">
                  <c:v>0.24648657781298414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CD-4327-B76F-47F8441BEBC0}"/>
            </c:ext>
          </c:extLst>
        </c:ser>
        <c:ser>
          <c:idx val="4"/>
          <c:order val="4"/>
          <c:tx>
            <c:strRef>
              <c:f>'Figure 27'!$B$10</c:f>
              <c:strCache>
                <c:ptCount val="1"/>
                <c:pt idx="0">
                  <c:v>Not in scope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27'!$C$5:$D$5</c:f>
              <c:strCache>
                <c:ptCount val="2"/>
                <c:pt idx="0">
                  <c:v>Insurers</c:v>
                </c:pt>
                <c:pt idx="1">
                  <c:v>IORPs</c:v>
                </c:pt>
              </c:strCache>
            </c:strRef>
          </c:cat>
          <c:val>
            <c:numRef>
              <c:f>'Figure 27'!$C$10:$D$10</c:f>
              <c:numCache>
                <c:formatCode>0.00</c:formatCode>
                <c:ptCount val="2"/>
                <c:pt idx="0">
                  <c:v>0.19318474950333053</c:v>
                </c:pt>
                <c:pt idx="1">
                  <c:v>0.24234266501518667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CD-4327-B76F-47F8441BE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5859376"/>
        <c:axId val="316638976"/>
      </c:barChart>
      <c:catAx>
        <c:axId val="20658593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6638976"/>
        <c:crosses val="autoZero"/>
        <c:auto val="1"/>
        <c:lblAlgn val="ctr"/>
        <c:lblOffset val="100"/>
        <c:noMultiLvlLbl val="0"/>
      </c:catAx>
      <c:valAx>
        <c:axId val="316638976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585937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23058979434302418"/>
          <c:w val="0.97489539748953979"/>
          <c:h val="0.760209879226303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28'!$B$7</c:f>
              <c:strCache>
                <c:ptCount val="1"/>
                <c:pt idx="0">
                  <c:v>Collective Investment Undertakings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28'!$C$5:$H$6</c:f>
              <c:multiLvlStrCache>
                <c:ptCount val="6"/>
                <c:lvl>
                  <c:pt idx="0">
                    <c:v>Non-UL/IL</c:v>
                  </c:pt>
                  <c:pt idx="1">
                    <c:v>UL/IL</c:v>
                  </c:pt>
                  <c:pt idx="2">
                    <c:v>Non-UL/IL</c:v>
                  </c:pt>
                  <c:pt idx="3">
                    <c:v>UL/IL</c:v>
                  </c:pt>
                </c:lvl>
                <c:lvl>
                  <c:pt idx="0">
                    <c:v>Composite</c:v>
                  </c:pt>
                  <c:pt idx="2">
                    <c:v>Life</c:v>
                  </c:pt>
                  <c:pt idx="4">
                    <c:v>Non-Life</c:v>
                  </c:pt>
                  <c:pt idx="5">
                    <c:v>Reinsurance</c:v>
                  </c:pt>
                </c:lvl>
              </c:multiLvlStrCache>
            </c:multiLvlStrRef>
          </c:cat>
          <c:val>
            <c:numRef>
              <c:f>'Figure 28'!$C$7:$H$7</c:f>
              <c:numCache>
                <c:formatCode>0.00</c:formatCode>
                <c:ptCount val="6"/>
                <c:pt idx="0">
                  <c:v>0.12413502618282644</c:v>
                </c:pt>
                <c:pt idx="1">
                  <c:v>0.57524598350709766</c:v>
                </c:pt>
                <c:pt idx="2">
                  <c:v>0.21681026152838681</c:v>
                </c:pt>
                <c:pt idx="3">
                  <c:v>0.5846523952991125</c:v>
                </c:pt>
                <c:pt idx="4">
                  <c:v>0.19168962550294971</c:v>
                </c:pt>
                <c:pt idx="5">
                  <c:v>3.6612604949292513E-2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6-44B4-A318-7F972624C809}"/>
            </c:ext>
          </c:extLst>
        </c:ser>
        <c:ser>
          <c:idx val="1"/>
          <c:order val="1"/>
          <c:tx>
            <c:strRef>
              <c:f>'Figure 28'!$B$8</c:f>
              <c:strCache>
                <c:ptCount val="1"/>
                <c:pt idx="0">
                  <c:v>Corporate bonds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28'!$C$5:$H$6</c:f>
              <c:multiLvlStrCache>
                <c:ptCount val="6"/>
                <c:lvl>
                  <c:pt idx="0">
                    <c:v>Non-UL/IL</c:v>
                  </c:pt>
                  <c:pt idx="1">
                    <c:v>UL/IL</c:v>
                  </c:pt>
                  <c:pt idx="2">
                    <c:v>Non-UL/IL</c:v>
                  </c:pt>
                  <c:pt idx="3">
                    <c:v>UL/IL</c:v>
                  </c:pt>
                </c:lvl>
                <c:lvl>
                  <c:pt idx="0">
                    <c:v>Composite</c:v>
                  </c:pt>
                  <c:pt idx="2">
                    <c:v>Life</c:v>
                  </c:pt>
                  <c:pt idx="4">
                    <c:v>Non-Life</c:v>
                  </c:pt>
                  <c:pt idx="5">
                    <c:v>Reinsurance</c:v>
                  </c:pt>
                </c:lvl>
              </c:multiLvlStrCache>
            </c:multiLvlStrRef>
          </c:cat>
          <c:val>
            <c:numRef>
              <c:f>'Figure 28'!$C$8:$H$8</c:f>
              <c:numCache>
                <c:formatCode>0.00</c:formatCode>
                <c:ptCount val="6"/>
                <c:pt idx="0">
                  <c:v>0.26236060234276515</c:v>
                </c:pt>
                <c:pt idx="1">
                  <c:v>8.856778779656059E-2</c:v>
                </c:pt>
                <c:pt idx="2">
                  <c:v>0.23355613379791326</c:v>
                </c:pt>
                <c:pt idx="3">
                  <c:v>6.3790967430976703E-2</c:v>
                </c:pt>
                <c:pt idx="4">
                  <c:v>0.25629343386481357</c:v>
                </c:pt>
                <c:pt idx="5">
                  <c:v>0.1107368676094735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6-44B4-A318-7F972624C809}"/>
            </c:ext>
          </c:extLst>
        </c:ser>
        <c:ser>
          <c:idx val="2"/>
          <c:order val="2"/>
          <c:tx>
            <c:strRef>
              <c:f>'Figure 28'!$B$9</c:f>
              <c:strCache>
                <c:ptCount val="1"/>
                <c:pt idx="0">
                  <c:v>Equity 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28'!$C$5:$H$6</c:f>
              <c:multiLvlStrCache>
                <c:ptCount val="6"/>
                <c:lvl>
                  <c:pt idx="0">
                    <c:v>Non-UL/IL</c:v>
                  </c:pt>
                  <c:pt idx="1">
                    <c:v>UL/IL</c:v>
                  </c:pt>
                  <c:pt idx="2">
                    <c:v>Non-UL/IL</c:v>
                  </c:pt>
                  <c:pt idx="3">
                    <c:v>UL/IL</c:v>
                  </c:pt>
                </c:lvl>
                <c:lvl>
                  <c:pt idx="0">
                    <c:v>Composite</c:v>
                  </c:pt>
                  <c:pt idx="2">
                    <c:v>Life</c:v>
                  </c:pt>
                  <c:pt idx="4">
                    <c:v>Non-Life</c:v>
                  </c:pt>
                  <c:pt idx="5">
                    <c:v>Reinsurance</c:v>
                  </c:pt>
                </c:lvl>
              </c:multiLvlStrCache>
            </c:multiLvlStrRef>
          </c:cat>
          <c:val>
            <c:numRef>
              <c:f>'Figure 28'!$C$9:$H$9</c:f>
              <c:numCache>
                <c:formatCode>0.00</c:formatCode>
                <c:ptCount val="6"/>
                <c:pt idx="0">
                  <c:v>0.11670041040346316</c:v>
                </c:pt>
                <c:pt idx="1">
                  <c:v>0.11473115654281647</c:v>
                </c:pt>
                <c:pt idx="2">
                  <c:v>9.8444481651734486E-2</c:v>
                </c:pt>
                <c:pt idx="3">
                  <c:v>0.10530197727744936</c:v>
                </c:pt>
                <c:pt idx="4">
                  <c:v>0.19293160909107532</c:v>
                </c:pt>
                <c:pt idx="5">
                  <c:v>0.55915697223328076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56-44B4-A318-7F972624C809}"/>
            </c:ext>
          </c:extLst>
        </c:ser>
        <c:ser>
          <c:idx val="3"/>
          <c:order val="3"/>
          <c:tx>
            <c:strRef>
              <c:f>'Figure 28'!$B$10</c:f>
              <c:strCache>
                <c:ptCount val="1"/>
                <c:pt idx="0">
                  <c:v>Government bonds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28'!$C$5:$H$6</c:f>
              <c:multiLvlStrCache>
                <c:ptCount val="6"/>
                <c:lvl>
                  <c:pt idx="0">
                    <c:v>Non-UL/IL</c:v>
                  </c:pt>
                  <c:pt idx="1">
                    <c:v>UL/IL</c:v>
                  </c:pt>
                  <c:pt idx="2">
                    <c:v>Non-UL/IL</c:v>
                  </c:pt>
                  <c:pt idx="3">
                    <c:v>UL/IL</c:v>
                  </c:pt>
                </c:lvl>
                <c:lvl>
                  <c:pt idx="0">
                    <c:v>Composite</c:v>
                  </c:pt>
                  <c:pt idx="2">
                    <c:v>Life</c:v>
                  </c:pt>
                  <c:pt idx="4">
                    <c:v>Non-Life</c:v>
                  </c:pt>
                  <c:pt idx="5">
                    <c:v>Reinsurance</c:v>
                  </c:pt>
                </c:lvl>
              </c:multiLvlStrCache>
            </c:multiLvlStrRef>
          </c:cat>
          <c:val>
            <c:numRef>
              <c:f>'Figure 28'!$C$10:$H$10</c:f>
              <c:numCache>
                <c:formatCode>0.00</c:formatCode>
                <c:ptCount val="6"/>
                <c:pt idx="0">
                  <c:v>0.33437188869596973</c:v>
                </c:pt>
                <c:pt idx="1">
                  <c:v>3.9468270150142926E-2</c:v>
                </c:pt>
                <c:pt idx="2">
                  <c:v>0.23599595289153927</c:v>
                </c:pt>
                <c:pt idx="3">
                  <c:v>2.7730666519301086E-2</c:v>
                </c:pt>
                <c:pt idx="4">
                  <c:v>0.16117412426764244</c:v>
                </c:pt>
                <c:pt idx="5">
                  <c:v>0.10212868759523355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6-44B4-A318-7F972624C809}"/>
            </c:ext>
          </c:extLst>
        </c:ser>
        <c:ser>
          <c:idx val="4"/>
          <c:order val="4"/>
          <c:tx>
            <c:strRef>
              <c:f>'Figure 28'!$B$11</c:f>
              <c:strCache>
                <c:ptCount val="1"/>
                <c:pt idx="0">
                  <c:v>Not in scope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28'!$C$5:$H$6</c:f>
              <c:multiLvlStrCache>
                <c:ptCount val="6"/>
                <c:lvl>
                  <c:pt idx="0">
                    <c:v>Non-UL/IL</c:v>
                  </c:pt>
                  <c:pt idx="1">
                    <c:v>UL/IL</c:v>
                  </c:pt>
                  <c:pt idx="2">
                    <c:v>Non-UL/IL</c:v>
                  </c:pt>
                  <c:pt idx="3">
                    <c:v>UL/IL</c:v>
                  </c:pt>
                </c:lvl>
                <c:lvl>
                  <c:pt idx="0">
                    <c:v>Composite</c:v>
                  </c:pt>
                  <c:pt idx="2">
                    <c:v>Life</c:v>
                  </c:pt>
                  <c:pt idx="4">
                    <c:v>Non-Life</c:v>
                  </c:pt>
                  <c:pt idx="5">
                    <c:v>Reinsurance</c:v>
                  </c:pt>
                </c:lvl>
              </c:multiLvlStrCache>
            </c:multiLvlStrRef>
          </c:cat>
          <c:val>
            <c:numRef>
              <c:f>'Figure 28'!$C$11:$H$11</c:f>
              <c:numCache>
                <c:formatCode>0.00</c:formatCode>
                <c:ptCount val="6"/>
                <c:pt idx="0">
                  <c:v>0.16243207237497548</c:v>
                </c:pt>
                <c:pt idx="1">
                  <c:v>0.18198680200338244</c:v>
                </c:pt>
                <c:pt idx="2">
                  <c:v>0.2151931701304261</c:v>
                </c:pt>
                <c:pt idx="3">
                  <c:v>0.21852399347316029</c:v>
                </c:pt>
                <c:pt idx="4">
                  <c:v>0.19791120727351899</c:v>
                </c:pt>
                <c:pt idx="5">
                  <c:v>0.19136486761271984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56-44B4-A318-7F972624C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9290879"/>
        <c:axId val="1234496720"/>
      </c:barChart>
      <c:catAx>
        <c:axId val="99290879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4496720"/>
        <c:crosses val="autoZero"/>
        <c:auto val="1"/>
        <c:lblAlgn val="ctr"/>
        <c:lblOffset val="100"/>
        <c:noMultiLvlLbl val="0"/>
      </c:catAx>
      <c:valAx>
        <c:axId val="123449672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29087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31763969666618547"/>
          <c:w val="0.95801847187237621"/>
          <c:h val="0.677673763638940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3'!$C$5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3'!$B$6:$B$8</c:f>
              <c:numCache>
                <c:formatCode>General</c:formatCode>
                <c:ptCount val="3"/>
                <c:pt idx="0">
                  <c:v>2023</c:v>
                </c:pt>
                <c:pt idx="1">
                  <c:v>2026</c:v>
                </c:pt>
                <c:pt idx="2">
                  <c:v>2030</c:v>
                </c:pt>
              </c:numCache>
            </c:numRef>
          </c:cat>
          <c:val>
            <c:numRef>
              <c:f>'Figure 3'!$C$6:$C$8</c:f>
              <c:numCache>
                <c:formatCode>0.00</c:formatCode>
                <c:ptCount val="3"/>
                <c:pt idx="0">
                  <c:v>0.19954984438743739</c:v>
                </c:pt>
                <c:pt idx="1">
                  <c:v>0.1817478989995516</c:v>
                </c:pt>
                <c:pt idx="2">
                  <c:v>0.1345920513806878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9-46A8-923E-0EF1336C3D31}"/>
            </c:ext>
          </c:extLst>
        </c:ser>
        <c:ser>
          <c:idx val="1"/>
          <c:order val="1"/>
          <c:tx>
            <c:strRef>
              <c:f>'Figure 3'!$D$5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3'!$B$6:$B$8</c:f>
              <c:numCache>
                <c:formatCode>General</c:formatCode>
                <c:ptCount val="3"/>
                <c:pt idx="0">
                  <c:v>2023</c:v>
                </c:pt>
                <c:pt idx="1">
                  <c:v>2026</c:v>
                </c:pt>
                <c:pt idx="2">
                  <c:v>2030</c:v>
                </c:pt>
              </c:numCache>
            </c:numRef>
          </c:cat>
          <c:val>
            <c:numRef>
              <c:f>'Figure 3'!$D$6:$D$8</c:f>
              <c:numCache>
                <c:formatCode>0.00</c:formatCode>
                <c:ptCount val="3"/>
                <c:pt idx="0">
                  <c:v>2.1533523938467879E-2</c:v>
                </c:pt>
                <c:pt idx="1">
                  <c:v>1.1024070075396471E-2</c:v>
                </c:pt>
                <c:pt idx="2">
                  <c:v>4.1646789485166183E-3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9-46A8-923E-0EF1336C3D31}"/>
            </c:ext>
          </c:extLst>
        </c:ser>
        <c:ser>
          <c:idx val="2"/>
          <c:order val="2"/>
          <c:tx>
            <c:strRef>
              <c:f>'Figure 3'!$E$5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3'!$B$6:$B$8</c:f>
              <c:numCache>
                <c:formatCode>General</c:formatCode>
                <c:ptCount val="3"/>
                <c:pt idx="0">
                  <c:v>2023</c:v>
                </c:pt>
                <c:pt idx="1">
                  <c:v>2026</c:v>
                </c:pt>
                <c:pt idx="2">
                  <c:v>2030</c:v>
                </c:pt>
              </c:numCache>
            </c:numRef>
          </c:cat>
          <c:val>
            <c:numRef>
              <c:f>'Figure 3'!$E$6:$E$8</c:f>
              <c:numCache>
                <c:formatCode>0.00</c:formatCode>
                <c:ptCount val="3"/>
                <c:pt idx="0">
                  <c:v>0.38935370433307592</c:v>
                </c:pt>
                <c:pt idx="1">
                  <c:v>0.36602527111267319</c:v>
                </c:pt>
                <c:pt idx="2">
                  <c:v>0.32825174597957718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F9-46A8-923E-0EF1336C3D31}"/>
            </c:ext>
          </c:extLst>
        </c:ser>
        <c:ser>
          <c:idx val="3"/>
          <c:order val="3"/>
          <c:tx>
            <c:strRef>
              <c:f>'Figure 3'!$F$5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3'!$B$6:$B$8</c:f>
              <c:numCache>
                <c:formatCode>General</c:formatCode>
                <c:ptCount val="3"/>
                <c:pt idx="0">
                  <c:v>2023</c:v>
                </c:pt>
                <c:pt idx="1">
                  <c:v>2026</c:v>
                </c:pt>
                <c:pt idx="2">
                  <c:v>2030</c:v>
                </c:pt>
              </c:numCache>
            </c:numRef>
          </c:cat>
          <c:val>
            <c:numRef>
              <c:f>'Figure 3'!$F$6:$F$8</c:f>
              <c:numCache>
                <c:formatCode>0.00</c:formatCode>
                <c:ptCount val="3"/>
                <c:pt idx="0">
                  <c:v>6.7237260444933929E-4</c:v>
                </c:pt>
                <c:pt idx="1">
                  <c:v>8.2911660847107471E-4</c:v>
                </c:pt>
                <c:pt idx="2">
                  <c:v>9.1487982449365223E-4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F9-46A8-923E-0EF1336C3D31}"/>
            </c:ext>
          </c:extLst>
        </c:ser>
        <c:ser>
          <c:idx val="4"/>
          <c:order val="4"/>
          <c:tx>
            <c:strRef>
              <c:f>'Figure 3'!$G$5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3'!$B$6:$B$8</c:f>
              <c:numCache>
                <c:formatCode>General</c:formatCode>
                <c:ptCount val="3"/>
                <c:pt idx="0">
                  <c:v>2023</c:v>
                </c:pt>
                <c:pt idx="1">
                  <c:v>2026</c:v>
                </c:pt>
                <c:pt idx="2">
                  <c:v>2030</c:v>
                </c:pt>
              </c:numCache>
            </c:numRef>
          </c:cat>
          <c:val>
            <c:numRef>
              <c:f>'Figure 3'!$G$6:$G$8</c:f>
              <c:numCache>
                <c:formatCode>0.00</c:formatCode>
                <c:ptCount val="3"/>
                <c:pt idx="0">
                  <c:v>2.5512760857311391E-2</c:v>
                </c:pt>
                <c:pt idx="1">
                  <c:v>2.4903093243426051E-2</c:v>
                </c:pt>
                <c:pt idx="2">
                  <c:v>2.2028906768595289E-2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F9-46A8-923E-0EF1336C3D31}"/>
            </c:ext>
          </c:extLst>
        </c:ser>
        <c:ser>
          <c:idx val="5"/>
          <c:order val="5"/>
          <c:tx>
            <c:strRef>
              <c:f>'Figure 3'!$H$5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3'!$B$6:$B$8</c:f>
              <c:numCache>
                <c:formatCode>General</c:formatCode>
                <c:ptCount val="3"/>
                <c:pt idx="0">
                  <c:v>2023</c:v>
                </c:pt>
                <c:pt idx="1">
                  <c:v>2026</c:v>
                </c:pt>
                <c:pt idx="2">
                  <c:v>2030</c:v>
                </c:pt>
              </c:numCache>
            </c:numRef>
          </c:cat>
          <c:val>
            <c:numRef>
              <c:f>'Figure 3'!$H$6:$H$8</c:f>
              <c:numCache>
                <c:formatCode>0.00</c:formatCode>
                <c:ptCount val="3"/>
                <c:pt idx="0">
                  <c:v>0.1080404722088512</c:v>
                </c:pt>
                <c:pt idx="1">
                  <c:v>0.14937754051906521</c:v>
                </c:pt>
                <c:pt idx="2">
                  <c:v>0.22306575917954111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F9-46A8-923E-0EF1336C3D31}"/>
            </c:ext>
          </c:extLst>
        </c:ser>
        <c:ser>
          <c:idx val="6"/>
          <c:order val="6"/>
          <c:tx>
            <c:strRef>
              <c:f>'Figure 3'!$I$5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rgbClr val="8139C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3'!$B$6:$B$8</c:f>
              <c:numCache>
                <c:formatCode>General</c:formatCode>
                <c:ptCount val="3"/>
                <c:pt idx="0">
                  <c:v>2023</c:v>
                </c:pt>
                <c:pt idx="1">
                  <c:v>2026</c:v>
                </c:pt>
                <c:pt idx="2">
                  <c:v>2030</c:v>
                </c:pt>
              </c:numCache>
            </c:numRef>
          </c:cat>
          <c:val>
            <c:numRef>
              <c:f>'Figure 3'!$I$6:$I$8</c:f>
              <c:numCache>
                <c:formatCode>0.00</c:formatCode>
                <c:ptCount val="3"/>
                <c:pt idx="0">
                  <c:v>6.3360562769621039E-3</c:v>
                </c:pt>
                <c:pt idx="1">
                  <c:v>5.242668688227709E-3</c:v>
                </c:pt>
                <c:pt idx="2">
                  <c:v>4.0305705927312207E-3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F9-46A8-923E-0EF1336C3D31}"/>
            </c:ext>
          </c:extLst>
        </c:ser>
        <c:ser>
          <c:idx val="7"/>
          <c:order val="7"/>
          <c:tx>
            <c:strRef>
              <c:f>'Figure 3'!$J$5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5C5C5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3'!$B$6:$B$8</c:f>
              <c:numCache>
                <c:formatCode>General</c:formatCode>
                <c:ptCount val="3"/>
                <c:pt idx="0">
                  <c:v>2023</c:v>
                </c:pt>
                <c:pt idx="1">
                  <c:v>2026</c:v>
                </c:pt>
                <c:pt idx="2">
                  <c:v>2030</c:v>
                </c:pt>
              </c:numCache>
            </c:numRef>
          </c:cat>
          <c:val>
            <c:numRef>
              <c:f>'Figure 3'!$J$6:$J$8</c:f>
              <c:numCache>
                <c:formatCode>0.00</c:formatCode>
                <c:ptCount val="3"/>
                <c:pt idx="0">
                  <c:v>0.24900126539344489</c:v>
                </c:pt>
                <c:pt idx="1">
                  <c:v>0.26085034075318869</c:v>
                </c:pt>
                <c:pt idx="2">
                  <c:v>0.282951407325857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F9-46A8-923E-0EF1336C3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27010383"/>
        <c:axId val="1114784799"/>
      </c:barChart>
      <c:catAx>
        <c:axId val="1227010383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784799"/>
        <c:crosses val="autoZero"/>
        <c:auto val="1"/>
        <c:lblAlgn val="ctr"/>
        <c:lblOffset val="100"/>
        <c:noMultiLvlLbl val="0"/>
      </c:catAx>
      <c:valAx>
        <c:axId val="1114784799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701038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23058979434302418"/>
          <c:w val="0.97489539748953979"/>
          <c:h val="0.760209879226303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29'!$B$6</c:f>
              <c:strCache>
                <c:ptCount val="1"/>
                <c:pt idx="0">
                  <c:v>Collective Investment Undertakings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29'!$C$5:$E$5</c:f>
              <c:strCache>
                <c:ptCount val="3"/>
                <c:pt idx="0">
                  <c:v>Mixed pension fund</c:v>
                </c:pt>
                <c:pt idx="1">
                  <c:v>Pension fund provides DB schemes only</c:v>
                </c:pt>
                <c:pt idx="2">
                  <c:v>Pension fund provides DC schemes only</c:v>
                </c:pt>
              </c:strCache>
            </c:strRef>
          </c:cat>
          <c:val>
            <c:numRef>
              <c:f>'Figure 29'!$C$6:$E$6</c:f>
              <c:numCache>
                <c:formatCode>0.00</c:formatCode>
                <c:ptCount val="3"/>
                <c:pt idx="0">
                  <c:v>0.20473117750537873</c:v>
                </c:pt>
                <c:pt idx="1">
                  <c:v>0.24348525906915441</c:v>
                </c:pt>
                <c:pt idx="2">
                  <c:v>0.23684940094576273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B-4444-B382-D94B67309317}"/>
            </c:ext>
          </c:extLst>
        </c:ser>
        <c:ser>
          <c:idx val="1"/>
          <c:order val="1"/>
          <c:tx>
            <c:strRef>
              <c:f>'Figure 29'!$B$7</c:f>
              <c:strCache>
                <c:ptCount val="1"/>
                <c:pt idx="0">
                  <c:v>Corporate bonds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29'!$C$5:$E$5</c:f>
              <c:strCache>
                <c:ptCount val="3"/>
                <c:pt idx="0">
                  <c:v>Mixed pension fund</c:v>
                </c:pt>
                <c:pt idx="1">
                  <c:v>Pension fund provides DB schemes only</c:v>
                </c:pt>
                <c:pt idx="2">
                  <c:v>Pension fund provides DC schemes only</c:v>
                </c:pt>
              </c:strCache>
            </c:strRef>
          </c:cat>
          <c:val>
            <c:numRef>
              <c:f>'Figure 29'!$C$7:$E$7</c:f>
              <c:numCache>
                <c:formatCode>0.00</c:formatCode>
                <c:ptCount val="3"/>
                <c:pt idx="0">
                  <c:v>0.17577420046822698</c:v>
                </c:pt>
                <c:pt idx="1">
                  <c:v>0.11464399648152045</c:v>
                </c:pt>
                <c:pt idx="2">
                  <c:v>0.18221589617183193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B-4444-B382-D94B67309317}"/>
            </c:ext>
          </c:extLst>
        </c:ser>
        <c:ser>
          <c:idx val="2"/>
          <c:order val="2"/>
          <c:tx>
            <c:strRef>
              <c:f>'Figure 29'!$B$8</c:f>
              <c:strCache>
                <c:ptCount val="1"/>
                <c:pt idx="0">
                  <c:v>Equity 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29'!$C$5:$E$5</c:f>
              <c:strCache>
                <c:ptCount val="3"/>
                <c:pt idx="0">
                  <c:v>Mixed pension fund</c:v>
                </c:pt>
                <c:pt idx="1">
                  <c:v>Pension fund provides DB schemes only</c:v>
                </c:pt>
                <c:pt idx="2">
                  <c:v>Pension fund provides DC schemes only</c:v>
                </c:pt>
              </c:strCache>
            </c:strRef>
          </c:cat>
          <c:val>
            <c:numRef>
              <c:f>'Figure 29'!$C$8:$E$8</c:f>
              <c:numCache>
                <c:formatCode>0.00</c:formatCode>
                <c:ptCount val="3"/>
                <c:pt idx="0">
                  <c:v>0.25134903980581508</c:v>
                </c:pt>
                <c:pt idx="1">
                  <c:v>0.1602499434982782</c:v>
                </c:pt>
                <c:pt idx="2">
                  <c:v>0.19159345924706409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5B-4444-B382-D94B67309317}"/>
            </c:ext>
          </c:extLst>
        </c:ser>
        <c:ser>
          <c:idx val="3"/>
          <c:order val="3"/>
          <c:tx>
            <c:strRef>
              <c:f>'Figure 29'!$B$9</c:f>
              <c:strCache>
                <c:ptCount val="1"/>
                <c:pt idx="0">
                  <c:v>Government bonds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29'!$C$5:$E$5</c:f>
              <c:strCache>
                <c:ptCount val="3"/>
                <c:pt idx="0">
                  <c:v>Mixed pension fund</c:v>
                </c:pt>
                <c:pt idx="1">
                  <c:v>Pension fund provides DB schemes only</c:v>
                </c:pt>
                <c:pt idx="2">
                  <c:v>Pension fund provides DC schemes only</c:v>
                </c:pt>
              </c:strCache>
            </c:strRef>
          </c:cat>
          <c:val>
            <c:numRef>
              <c:f>'Figure 29'!$C$9:$E$9</c:f>
              <c:numCache>
                <c:formatCode>0.00</c:formatCode>
                <c:ptCount val="3"/>
                <c:pt idx="0">
                  <c:v>0.20194622470022658</c:v>
                </c:pt>
                <c:pt idx="1">
                  <c:v>0.21434350450083278</c:v>
                </c:pt>
                <c:pt idx="2">
                  <c:v>0.26097043311700907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5B-4444-B382-D94B67309317}"/>
            </c:ext>
          </c:extLst>
        </c:ser>
        <c:ser>
          <c:idx val="4"/>
          <c:order val="4"/>
          <c:tx>
            <c:strRef>
              <c:f>'Figure 29'!$B$10</c:f>
              <c:strCache>
                <c:ptCount val="1"/>
                <c:pt idx="0">
                  <c:v>Not in scope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29'!$C$5:$E$5</c:f>
              <c:strCache>
                <c:ptCount val="3"/>
                <c:pt idx="0">
                  <c:v>Mixed pension fund</c:v>
                </c:pt>
                <c:pt idx="1">
                  <c:v>Pension fund provides DB schemes only</c:v>
                </c:pt>
                <c:pt idx="2">
                  <c:v>Pension fund provides DC schemes only</c:v>
                </c:pt>
              </c:strCache>
            </c:strRef>
          </c:cat>
          <c:val>
            <c:numRef>
              <c:f>'Figure 29'!$C$10:$E$10</c:f>
              <c:numCache>
                <c:formatCode>0.00</c:formatCode>
                <c:ptCount val="3"/>
                <c:pt idx="0">
                  <c:v>0.16619935752035273</c:v>
                </c:pt>
                <c:pt idx="1">
                  <c:v>0.26727729645021414</c:v>
                </c:pt>
                <c:pt idx="2">
                  <c:v>0.12837081051833227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5B-4444-B382-D94B67309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5573055"/>
        <c:axId val="161073871"/>
      </c:barChart>
      <c:catAx>
        <c:axId val="165573055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73871"/>
        <c:crosses val="autoZero"/>
        <c:auto val="1"/>
        <c:lblAlgn val="ctr"/>
        <c:lblOffset val="100"/>
        <c:noMultiLvlLbl val="0"/>
      </c:catAx>
      <c:valAx>
        <c:axId val="161073871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57305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22715959691192425"/>
          <c:w val="0.97497960936668848"/>
          <c:h val="0.75379180155674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30'!$B$9</c:f>
              <c:strCache>
                <c:ptCount val="1"/>
                <c:pt idx="0">
                  <c:v>A - Agriculture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30'!$C$7:$H$8</c:f>
              <c:multiLvlStrCache>
                <c:ptCount val="6"/>
                <c:lvl>
                  <c:pt idx="0">
                    <c:v>Non-UL/IL</c:v>
                  </c:pt>
                  <c:pt idx="1">
                    <c:v>UL/IL</c:v>
                  </c:pt>
                  <c:pt idx="2">
                    <c:v>Non-UL/IL</c:v>
                  </c:pt>
                  <c:pt idx="3">
                    <c:v>UL/IL</c:v>
                  </c:pt>
                </c:lvl>
                <c:lvl>
                  <c:pt idx="0">
                    <c:v>Composite</c:v>
                  </c:pt>
                  <c:pt idx="2">
                    <c:v>Life</c:v>
                  </c:pt>
                  <c:pt idx="4">
                    <c:v>Non-Life</c:v>
                  </c:pt>
                  <c:pt idx="5">
                    <c:v>Reinsurance</c:v>
                  </c:pt>
                </c:lvl>
              </c:multiLvlStrCache>
            </c:multiLvlStrRef>
          </c:cat>
          <c:val>
            <c:numRef>
              <c:f>'Figure 30'!$C$9:$H$9</c:f>
              <c:numCache>
                <c:formatCode>0.00</c:formatCode>
                <c:ptCount val="6"/>
                <c:pt idx="0">
                  <c:v>1.7445060523852139E-4</c:v>
                </c:pt>
                <c:pt idx="1">
                  <c:v>9.3636020470043909E-5</c:v>
                </c:pt>
                <c:pt idx="2">
                  <c:v>3.089429994984317E-4</c:v>
                </c:pt>
                <c:pt idx="3">
                  <c:v>6.9202591847661895E-5</c:v>
                </c:pt>
                <c:pt idx="4">
                  <c:v>5.1555235095496665E-4</c:v>
                </c:pt>
                <c:pt idx="5">
                  <c:v>1.1183286864087742E-4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4-42D9-ADAA-296798B265DF}"/>
            </c:ext>
          </c:extLst>
        </c:ser>
        <c:ser>
          <c:idx val="1"/>
          <c:order val="1"/>
          <c:tx>
            <c:strRef>
              <c:f>'Figure 30'!$B$10</c:f>
              <c:strCache>
                <c:ptCount val="1"/>
                <c:pt idx="0">
                  <c:v>B - Mining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30'!$C$7:$H$8</c:f>
              <c:multiLvlStrCache>
                <c:ptCount val="6"/>
                <c:lvl>
                  <c:pt idx="0">
                    <c:v>Non-UL/IL</c:v>
                  </c:pt>
                  <c:pt idx="1">
                    <c:v>UL/IL</c:v>
                  </c:pt>
                  <c:pt idx="2">
                    <c:v>Non-UL/IL</c:v>
                  </c:pt>
                  <c:pt idx="3">
                    <c:v>UL/IL</c:v>
                  </c:pt>
                </c:lvl>
                <c:lvl>
                  <c:pt idx="0">
                    <c:v>Composite</c:v>
                  </c:pt>
                  <c:pt idx="2">
                    <c:v>Life</c:v>
                  </c:pt>
                  <c:pt idx="4">
                    <c:v>Non-Life</c:v>
                  </c:pt>
                  <c:pt idx="5">
                    <c:v>Reinsurance</c:v>
                  </c:pt>
                </c:lvl>
              </c:multiLvlStrCache>
            </c:multiLvlStrRef>
          </c:cat>
          <c:val>
            <c:numRef>
              <c:f>'Figure 30'!$C$10:$H$10</c:f>
              <c:numCache>
                <c:formatCode>0.00</c:formatCode>
                <c:ptCount val="6"/>
                <c:pt idx="0">
                  <c:v>2.0686067903235555E-3</c:v>
                </c:pt>
                <c:pt idx="1">
                  <c:v>2.4365793009079786E-3</c:v>
                </c:pt>
                <c:pt idx="2">
                  <c:v>1.6624097858287047E-3</c:v>
                </c:pt>
                <c:pt idx="3">
                  <c:v>3.7556912564393357E-3</c:v>
                </c:pt>
                <c:pt idx="4">
                  <c:v>1.8005370216583056E-3</c:v>
                </c:pt>
                <c:pt idx="5">
                  <c:v>9.0710865583116022E-4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4-42D9-ADAA-296798B265DF}"/>
            </c:ext>
          </c:extLst>
        </c:ser>
        <c:ser>
          <c:idx val="2"/>
          <c:order val="2"/>
          <c:tx>
            <c:strRef>
              <c:f>'Figure 30'!$B$11</c:f>
              <c:strCache>
                <c:ptCount val="1"/>
                <c:pt idx="0">
                  <c:v>C - Manufacturing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30'!$C$7:$H$8</c:f>
              <c:multiLvlStrCache>
                <c:ptCount val="6"/>
                <c:lvl>
                  <c:pt idx="0">
                    <c:v>Non-UL/IL</c:v>
                  </c:pt>
                  <c:pt idx="1">
                    <c:v>UL/IL</c:v>
                  </c:pt>
                  <c:pt idx="2">
                    <c:v>Non-UL/IL</c:v>
                  </c:pt>
                  <c:pt idx="3">
                    <c:v>UL/IL</c:v>
                  </c:pt>
                </c:lvl>
                <c:lvl>
                  <c:pt idx="0">
                    <c:v>Composite</c:v>
                  </c:pt>
                  <c:pt idx="2">
                    <c:v>Life</c:v>
                  </c:pt>
                  <c:pt idx="4">
                    <c:v>Non-Life</c:v>
                  </c:pt>
                  <c:pt idx="5">
                    <c:v>Reinsurance</c:v>
                  </c:pt>
                </c:lvl>
              </c:multiLvlStrCache>
            </c:multiLvlStrRef>
          </c:cat>
          <c:val>
            <c:numRef>
              <c:f>'Figure 30'!$C$11:$H$11</c:f>
              <c:numCache>
                <c:formatCode>0.00</c:formatCode>
                <c:ptCount val="6"/>
                <c:pt idx="0">
                  <c:v>5.5353857944703072E-2</c:v>
                </c:pt>
                <c:pt idx="1">
                  <c:v>4.4900112903831196E-2</c:v>
                </c:pt>
                <c:pt idx="2">
                  <c:v>3.7966494903801586E-2</c:v>
                </c:pt>
                <c:pt idx="3">
                  <c:v>4.4099489607807456E-2</c:v>
                </c:pt>
                <c:pt idx="4">
                  <c:v>3.9222384957569911E-2</c:v>
                </c:pt>
                <c:pt idx="5">
                  <c:v>1.493301221369297E-2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D4-42D9-ADAA-296798B265DF}"/>
            </c:ext>
          </c:extLst>
        </c:ser>
        <c:ser>
          <c:idx val="3"/>
          <c:order val="3"/>
          <c:tx>
            <c:strRef>
              <c:f>'Figure 30'!$B$12</c:f>
              <c:strCache>
                <c:ptCount val="1"/>
                <c:pt idx="0">
                  <c:v>D - Utilities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30'!$C$7:$H$8</c:f>
              <c:multiLvlStrCache>
                <c:ptCount val="6"/>
                <c:lvl>
                  <c:pt idx="0">
                    <c:v>Non-UL/IL</c:v>
                  </c:pt>
                  <c:pt idx="1">
                    <c:v>UL/IL</c:v>
                  </c:pt>
                  <c:pt idx="2">
                    <c:v>Non-UL/IL</c:v>
                  </c:pt>
                  <c:pt idx="3">
                    <c:v>UL/IL</c:v>
                  </c:pt>
                </c:lvl>
                <c:lvl>
                  <c:pt idx="0">
                    <c:v>Composite</c:v>
                  </c:pt>
                  <c:pt idx="2">
                    <c:v>Life</c:v>
                  </c:pt>
                  <c:pt idx="4">
                    <c:v>Non-Life</c:v>
                  </c:pt>
                  <c:pt idx="5">
                    <c:v>Reinsurance</c:v>
                  </c:pt>
                </c:lvl>
              </c:multiLvlStrCache>
            </c:multiLvlStrRef>
          </c:cat>
          <c:val>
            <c:numRef>
              <c:f>'Figure 30'!$C$12:$H$12</c:f>
              <c:numCache>
                <c:formatCode>0.00</c:formatCode>
                <c:ptCount val="6"/>
                <c:pt idx="0">
                  <c:v>1.9314112701281073E-2</c:v>
                </c:pt>
                <c:pt idx="1">
                  <c:v>5.7056061598711938E-3</c:v>
                </c:pt>
                <c:pt idx="2">
                  <c:v>1.5380089819267041E-2</c:v>
                </c:pt>
                <c:pt idx="3">
                  <c:v>3.9309318896595556E-3</c:v>
                </c:pt>
                <c:pt idx="4">
                  <c:v>1.2314908062251488E-2</c:v>
                </c:pt>
                <c:pt idx="5">
                  <c:v>5.260904972587712E-3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4-42D9-ADAA-296798B265DF}"/>
            </c:ext>
          </c:extLst>
        </c:ser>
        <c:ser>
          <c:idx val="4"/>
          <c:order val="4"/>
          <c:tx>
            <c:strRef>
              <c:f>'Figure 30'!$B$13</c:f>
              <c:strCache>
                <c:ptCount val="1"/>
                <c:pt idx="0">
                  <c:v>E - Water supply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30'!$C$7:$H$8</c:f>
              <c:multiLvlStrCache>
                <c:ptCount val="6"/>
                <c:lvl>
                  <c:pt idx="0">
                    <c:v>Non-UL/IL</c:v>
                  </c:pt>
                  <c:pt idx="1">
                    <c:v>UL/IL</c:v>
                  </c:pt>
                  <c:pt idx="2">
                    <c:v>Non-UL/IL</c:v>
                  </c:pt>
                  <c:pt idx="3">
                    <c:v>UL/IL</c:v>
                  </c:pt>
                </c:lvl>
                <c:lvl>
                  <c:pt idx="0">
                    <c:v>Composite</c:v>
                  </c:pt>
                  <c:pt idx="2">
                    <c:v>Life</c:v>
                  </c:pt>
                  <c:pt idx="4">
                    <c:v>Non-Life</c:v>
                  </c:pt>
                  <c:pt idx="5">
                    <c:v>Reinsurance</c:v>
                  </c:pt>
                </c:lvl>
              </c:multiLvlStrCache>
            </c:multiLvlStrRef>
          </c:cat>
          <c:val>
            <c:numRef>
              <c:f>'Figure 30'!$C$13:$H$13</c:f>
              <c:numCache>
                <c:formatCode>0.00</c:formatCode>
                <c:ptCount val="6"/>
                <c:pt idx="0">
                  <c:v>1.752988020146635E-3</c:v>
                </c:pt>
                <c:pt idx="1">
                  <c:v>5.2763097627868633E-4</c:v>
                </c:pt>
                <c:pt idx="2">
                  <c:v>1.2189397305678406E-3</c:v>
                </c:pt>
                <c:pt idx="3">
                  <c:v>5.7550302055647134E-4</c:v>
                </c:pt>
                <c:pt idx="4">
                  <c:v>1.1184292594175493E-3</c:v>
                </c:pt>
                <c:pt idx="5">
                  <c:v>4.0279546399738696E-4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D4-42D9-ADAA-296798B265DF}"/>
            </c:ext>
          </c:extLst>
        </c:ser>
        <c:ser>
          <c:idx val="5"/>
          <c:order val="5"/>
          <c:tx>
            <c:strRef>
              <c:f>'Figure 30'!$B$14</c:f>
              <c:strCache>
                <c:ptCount val="1"/>
                <c:pt idx="0">
                  <c:v>F - Construction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30'!$C$7:$H$8</c:f>
              <c:multiLvlStrCache>
                <c:ptCount val="6"/>
                <c:lvl>
                  <c:pt idx="0">
                    <c:v>Non-UL/IL</c:v>
                  </c:pt>
                  <c:pt idx="1">
                    <c:v>UL/IL</c:v>
                  </c:pt>
                  <c:pt idx="2">
                    <c:v>Non-UL/IL</c:v>
                  </c:pt>
                  <c:pt idx="3">
                    <c:v>UL/IL</c:v>
                  </c:pt>
                </c:lvl>
                <c:lvl>
                  <c:pt idx="0">
                    <c:v>Composite</c:v>
                  </c:pt>
                  <c:pt idx="2">
                    <c:v>Life</c:v>
                  </c:pt>
                  <c:pt idx="4">
                    <c:v>Non-Life</c:v>
                  </c:pt>
                  <c:pt idx="5">
                    <c:v>Reinsurance</c:v>
                  </c:pt>
                </c:lvl>
              </c:multiLvlStrCache>
            </c:multiLvlStrRef>
          </c:cat>
          <c:val>
            <c:numRef>
              <c:f>'Figure 30'!$C$14:$H$14</c:f>
              <c:numCache>
                <c:formatCode>0.00</c:formatCode>
                <c:ptCount val="6"/>
                <c:pt idx="0">
                  <c:v>4.035810775829699E-3</c:v>
                </c:pt>
                <c:pt idx="1">
                  <c:v>1.5214003453447175E-3</c:v>
                </c:pt>
                <c:pt idx="2">
                  <c:v>2.3161491962138238E-3</c:v>
                </c:pt>
                <c:pt idx="3">
                  <c:v>1.3739946653220057E-3</c:v>
                </c:pt>
                <c:pt idx="4">
                  <c:v>2.1944759598826555E-3</c:v>
                </c:pt>
                <c:pt idx="5">
                  <c:v>6.5285468297573491E-4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D4-42D9-ADAA-296798B265DF}"/>
            </c:ext>
          </c:extLst>
        </c:ser>
        <c:ser>
          <c:idx val="6"/>
          <c:order val="6"/>
          <c:tx>
            <c:strRef>
              <c:f>'Figure 30'!$B$15</c:f>
              <c:strCache>
                <c:ptCount val="1"/>
                <c:pt idx="0">
                  <c:v>G - Wholesale</c:v>
                </c:pt>
              </c:strCache>
            </c:strRef>
          </c:tx>
          <c:spPr>
            <a:solidFill>
              <a:srgbClr val="8139C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30'!$C$7:$H$8</c:f>
              <c:multiLvlStrCache>
                <c:ptCount val="6"/>
                <c:lvl>
                  <c:pt idx="0">
                    <c:v>Non-UL/IL</c:v>
                  </c:pt>
                  <c:pt idx="1">
                    <c:v>UL/IL</c:v>
                  </c:pt>
                  <c:pt idx="2">
                    <c:v>Non-UL/IL</c:v>
                  </c:pt>
                  <c:pt idx="3">
                    <c:v>UL/IL</c:v>
                  </c:pt>
                </c:lvl>
                <c:lvl>
                  <c:pt idx="0">
                    <c:v>Composite</c:v>
                  </c:pt>
                  <c:pt idx="2">
                    <c:v>Life</c:v>
                  </c:pt>
                  <c:pt idx="4">
                    <c:v>Non-Life</c:v>
                  </c:pt>
                  <c:pt idx="5">
                    <c:v>Reinsurance</c:v>
                  </c:pt>
                </c:lvl>
              </c:multiLvlStrCache>
            </c:multiLvlStrRef>
          </c:cat>
          <c:val>
            <c:numRef>
              <c:f>'Figure 30'!$C$15:$H$15</c:f>
              <c:numCache>
                <c:formatCode>0.00</c:formatCode>
                <c:ptCount val="6"/>
                <c:pt idx="0">
                  <c:v>4.1167440148465323E-3</c:v>
                </c:pt>
                <c:pt idx="1">
                  <c:v>6.4553195103466991E-3</c:v>
                </c:pt>
                <c:pt idx="2">
                  <c:v>3.4993081745255446E-3</c:v>
                </c:pt>
                <c:pt idx="3">
                  <c:v>7.8116829803125233E-3</c:v>
                </c:pt>
                <c:pt idx="4">
                  <c:v>3.2421201294433682E-3</c:v>
                </c:pt>
                <c:pt idx="5">
                  <c:v>2.4859468278885218E-3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D4-42D9-ADAA-296798B265DF}"/>
            </c:ext>
          </c:extLst>
        </c:ser>
        <c:ser>
          <c:idx val="7"/>
          <c:order val="7"/>
          <c:tx>
            <c:strRef>
              <c:f>'Figure 30'!$B$16</c:f>
              <c:strCache>
                <c:ptCount val="1"/>
                <c:pt idx="0">
                  <c:v>H - Transport</c:v>
                </c:pt>
              </c:strCache>
            </c:strRef>
          </c:tx>
          <c:spPr>
            <a:solidFill>
              <a:srgbClr val="5C5C5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30'!$C$7:$H$8</c:f>
              <c:multiLvlStrCache>
                <c:ptCount val="6"/>
                <c:lvl>
                  <c:pt idx="0">
                    <c:v>Non-UL/IL</c:v>
                  </c:pt>
                  <c:pt idx="1">
                    <c:v>UL/IL</c:v>
                  </c:pt>
                  <c:pt idx="2">
                    <c:v>Non-UL/IL</c:v>
                  </c:pt>
                  <c:pt idx="3">
                    <c:v>UL/IL</c:v>
                  </c:pt>
                </c:lvl>
                <c:lvl>
                  <c:pt idx="0">
                    <c:v>Composite</c:v>
                  </c:pt>
                  <c:pt idx="2">
                    <c:v>Life</c:v>
                  </c:pt>
                  <c:pt idx="4">
                    <c:v>Non-Life</c:v>
                  </c:pt>
                  <c:pt idx="5">
                    <c:v>Reinsurance</c:v>
                  </c:pt>
                </c:lvl>
              </c:multiLvlStrCache>
            </c:multiLvlStrRef>
          </c:cat>
          <c:val>
            <c:numRef>
              <c:f>'Figure 30'!$C$16:$H$16</c:f>
              <c:numCache>
                <c:formatCode>0.00</c:formatCode>
                <c:ptCount val="6"/>
                <c:pt idx="0">
                  <c:v>1.6326098103422695E-2</c:v>
                </c:pt>
                <c:pt idx="1">
                  <c:v>3.8097068007084105E-3</c:v>
                </c:pt>
                <c:pt idx="2">
                  <c:v>1.2080950036672249E-2</c:v>
                </c:pt>
                <c:pt idx="3">
                  <c:v>2.5896553352205069E-3</c:v>
                </c:pt>
                <c:pt idx="4">
                  <c:v>8.5994076716318108E-3</c:v>
                </c:pt>
                <c:pt idx="5">
                  <c:v>2.7839064375907467E-3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D4-42D9-ADAA-296798B265DF}"/>
            </c:ext>
          </c:extLst>
        </c:ser>
        <c:ser>
          <c:idx val="8"/>
          <c:order val="8"/>
          <c:tx>
            <c:strRef>
              <c:f>'Figure 30'!$B$17</c:f>
              <c:strCache>
                <c:ptCount val="1"/>
                <c:pt idx="0">
                  <c:v>L - Real estate</c:v>
                </c:pt>
              </c:strCache>
            </c:strRef>
          </c:tx>
          <c:spPr>
            <a:solidFill>
              <a:srgbClr val="98A1D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30'!$C$7:$H$8</c:f>
              <c:multiLvlStrCache>
                <c:ptCount val="6"/>
                <c:lvl>
                  <c:pt idx="0">
                    <c:v>Non-UL/IL</c:v>
                  </c:pt>
                  <c:pt idx="1">
                    <c:v>UL/IL</c:v>
                  </c:pt>
                  <c:pt idx="2">
                    <c:v>Non-UL/IL</c:v>
                  </c:pt>
                  <c:pt idx="3">
                    <c:v>UL/IL</c:v>
                  </c:pt>
                </c:lvl>
                <c:lvl>
                  <c:pt idx="0">
                    <c:v>Composite</c:v>
                  </c:pt>
                  <c:pt idx="2">
                    <c:v>Life</c:v>
                  </c:pt>
                  <c:pt idx="4">
                    <c:v>Non-Life</c:v>
                  </c:pt>
                  <c:pt idx="5">
                    <c:v>Reinsurance</c:v>
                  </c:pt>
                </c:lvl>
              </c:multiLvlStrCache>
            </c:multiLvlStrRef>
          </c:cat>
          <c:val>
            <c:numRef>
              <c:f>'Figure 30'!$C$17:$H$17</c:f>
              <c:numCache>
                <c:formatCode>0.00</c:formatCode>
                <c:ptCount val="6"/>
                <c:pt idx="0">
                  <c:v>3.2241000185010443E-2</c:v>
                </c:pt>
                <c:pt idx="1">
                  <c:v>1.2967344480581972E-2</c:v>
                </c:pt>
                <c:pt idx="2">
                  <c:v>2.6885079230167235E-2</c:v>
                </c:pt>
                <c:pt idx="3">
                  <c:v>6.738119257941432E-3</c:v>
                </c:pt>
                <c:pt idx="4">
                  <c:v>1.9136359893102674E-2</c:v>
                </c:pt>
                <c:pt idx="5">
                  <c:v>4.4644658539662822E-3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D4-42D9-ADAA-296798B2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5573983"/>
        <c:axId val="161092591"/>
      </c:barChart>
      <c:catAx>
        <c:axId val="165573983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92591"/>
        <c:crosses val="autoZero"/>
        <c:auto val="1"/>
        <c:lblAlgn val="ctr"/>
        <c:lblOffset val="100"/>
        <c:noMultiLvlLbl val="0"/>
      </c:catAx>
      <c:valAx>
        <c:axId val="161092591"/>
        <c:scaling>
          <c:orientation val="minMax"/>
          <c:max val="0.1400000000000000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57398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23462501368919822"/>
          <c:w val="0.9747618438824629"/>
          <c:h val="0.656932589864584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30'!$B$23</c:f>
              <c:strCache>
                <c:ptCount val="1"/>
                <c:pt idx="0">
                  <c:v>A - Agriculture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30'!$C$22:$E$22</c:f>
              <c:strCache>
                <c:ptCount val="3"/>
                <c:pt idx="0">
                  <c:v>Mixed pension fund</c:v>
                </c:pt>
                <c:pt idx="1">
                  <c:v>Pension fund provides DB schemes only</c:v>
                </c:pt>
                <c:pt idx="2">
                  <c:v>Pension fund provides DC schemes only</c:v>
                </c:pt>
              </c:strCache>
            </c:strRef>
          </c:cat>
          <c:val>
            <c:numRef>
              <c:f>'Figure 30'!$C$23:$E$23</c:f>
              <c:numCache>
                <c:formatCode>0.00</c:formatCode>
                <c:ptCount val="3"/>
                <c:pt idx="0">
                  <c:v>4.2398719852320237E-3</c:v>
                </c:pt>
                <c:pt idx="1">
                  <c:v>4.5795798959709903E-4</c:v>
                </c:pt>
                <c:pt idx="2">
                  <c:v>4.3244912046320002E-4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B-462B-B66C-BC8E2FB536EF}"/>
            </c:ext>
          </c:extLst>
        </c:ser>
        <c:ser>
          <c:idx val="1"/>
          <c:order val="1"/>
          <c:tx>
            <c:strRef>
              <c:f>'Figure 30'!$B$24</c:f>
              <c:strCache>
                <c:ptCount val="1"/>
                <c:pt idx="0">
                  <c:v>B - Mining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30'!$C$22:$E$22</c:f>
              <c:strCache>
                <c:ptCount val="3"/>
                <c:pt idx="0">
                  <c:v>Mixed pension fund</c:v>
                </c:pt>
                <c:pt idx="1">
                  <c:v>Pension fund provides DB schemes only</c:v>
                </c:pt>
                <c:pt idx="2">
                  <c:v>Pension fund provides DC schemes only</c:v>
                </c:pt>
              </c:strCache>
            </c:strRef>
          </c:cat>
          <c:val>
            <c:numRef>
              <c:f>'Figure 30'!$C$24:$E$24</c:f>
              <c:numCache>
                <c:formatCode>0.00</c:formatCode>
                <c:ptCount val="3"/>
                <c:pt idx="0">
                  <c:v>2.912828702216627E-3</c:v>
                </c:pt>
                <c:pt idx="1">
                  <c:v>4.5049164272603767E-3</c:v>
                </c:pt>
                <c:pt idx="2">
                  <c:v>2.4125205282797503E-3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B-462B-B66C-BC8E2FB536EF}"/>
            </c:ext>
          </c:extLst>
        </c:ser>
        <c:ser>
          <c:idx val="2"/>
          <c:order val="2"/>
          <c:tx>
            <c:strRef>
              <c:f>'Figure 30'!$B$25</c:f>
              <c:strCache>
                <c:ptCount val="1"/>
                <c:pt idx="0">
                  <c:v>C - Manufacturing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30'!$C$22:$E$22</c:f>
              <c:strCache>
                <c:ptCount val="3"/>
                <c:pt idx="0">
                  <c:v>Mixed pension fund</c:v>
                </c:pt>
                <c:pt idx="1">
                  <c:v>Pension fund provides DB schemes only</c:v>
                </c:pt>
                <c:pt idx="2">
                  <c:v>Pension fund provides DC schemes only</c:v>
                </c:pt>
              </c:strCache>
            </c:strRef>
          </c:cat>
          <c:val>
            <c:numRef>
              <c:f>'Figure 30'!$C$25:$E$25</c:f>
              <c:numCache>
                <c:formatCode>0.00</c:formatCode>
                <c:ptCount val="3"/>
                <c:pt idx="0">
                  <c:v>0.16346225768340225</c:v>
                </c:pt>
                <c:pt idx="1">
                  <c:v>9.767513382703312E-2</c:v>
                </c:pt>
                <c:pt idx="2">
                  <c:v>3.860614768803701E-2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9B-462B-B66C-BC8E2FB536EF}"/>
            </c:ext>
          </c:extLst>
        </c:ser>
        <c:ser>
          <c:idx val="3"/>
          <c:order val="3"/>
          <c:tx>
            <c:strRef>
              <c:f>'Figure 30'!$B$26</c:f>
              <c:strCache>
                <c:ptCount val="1"/>
                <c:pt idx="0">
                  <c:v>D - Utilitities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30'!$C$22:$E$22</c:f>
              <c:strCache>
                <c:ptCount val="3"/>
                <c:pt idx="0">
                  <c:v>Mixed pension fund</c:v>
                </c:pt>
                <c:pt idx="1">
                  <c:v>Pension fund provides DB schemes only</c:v>
                </c:pt>
                <c:pt idx="2">
                  <c:v>Pension fund provides DC schemes only</c:v>
                </c:pt>
              </c:strCache>
            </c:strRef>
          </c:cat>
          <c:val>
            <c:numRef>
              <c:f>'Figure 30'!$C$26:$E$26</c:f>
              <c:numCache>
                <c:formatCode>0.00</c:formatCode>
                <c:ptCount val="3"/>
                <c:pt idx="0">
                  <c:v>2.0957718306108847E-2</c:v>
                </c:pt>
                <c:pt idx="1">
                  <c:v>1.4181411414045289E-2</c:v>
                </c:pt>
                <c:pt idx="2">
                  <c:v>1.1163948486161599E-2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9B-462B-B66C-BC8E2FB536EF}"/>
            </c:ext>
          </c:extLst>
        </c:ser>
        <c:ser>
          <c:idx val="4"/>
          <c:order val="4"/>
          <c:tx>
            <c:strRef>
              <c:f>'Figure 30'!$B$27</c:f>
              <c:strCache>
                <c:ptCount val="1"/>
                <c:pt idx="0">
                  <c:v>E - Water supply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30'!$C$22:$E$22</c:f>
              <c:strCache>
                <c:ptCount val="3"/>
                <c:pt idx="0">
                  <c:v>Mixed pension fund</c:v>
                </c:pt>
                <c:pt idx="1">
                  <c:v>Pension fund provides DB schemes only</c:v>
                </c:pt>
                <c:pt idx="2">
                  <c:v>Pension fund provides DC schemes only</c:v>
                </c:pt>
              </c:strCache>
            </c:strRef>
          </c:cat>
          <c:val>
            <c:numRef>
              <c:f>'Figure 30'!$C$27:$E$27</c:f>
              <c:numCache>
                <c:formatCode>0.00</c:formatCode>
                <c:ptCount val="3"/>
                <c:pt idx="0">
                  <c:v>2.3721835422765712E-3</c:v>
                </c:pt>
                <c:pt idx="1">
                  <c:v>1.4799216292511875E-3</c:v>
                </c:pt>
                <c:pt idx="2">
                  <c:v>1.7515612864562474E-3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9B-462B-B66C-BC8E2FB536EF}"/>
            </c:ext>
          </c:extLst>
        </c:ser>
        <c:ser>
          <c:idx val="5"/>
          <c:order val="5"/>
          <c:tx>
            <c:strRef>
              <c:f>'Figure 30'!$B$28</c:f>
              <c:strCache>
                <c:ptCount val="1"/>
                <c:pt idx="0">
                  <c:v>F - Construction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30'!$C$22:$E$22</c:f>
              <c:strCache>
                <c:ptCount val="3"/>
                <c:pt idx="0">
                  <c:v>Mixed pension fund</c:v>
                </c:pt>
                <c:pt idx="1">
                  <c:v>Pension fund provides DB schemes only</c:v>
                </c:pt>
                <c:pt idx="2">
                  <c:v>Pension fund provides DC schemes only</c:v>
                </c:pt>
              </c:strCache>
            </c:strRef>
          </c:cat>
          <c:val>
            <c:numRef>
              <c:f>'Figure 30'!$C$28:$E$28</c:f>
              <c:numCache>
                <c:formatCode>0.00</c:formatCode>
                <c:ptCount val="3"/>
                <c:pt idx="0">
                  <c:v>4.6519389392736029E-3</c:v>
                </c:pt>
                <c:pt idx="1">
                  <c:v>2.3435520763407042E-3</c:v>
                </c:pt>
                <c:pt idx="2">
                  <c:v>1.0650294944747408E-3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9B-462B-B66C-BC8E2FB536EF}"/>
            </c:ext>
          </c:extLst>
        </c:ser>
        <c:ser>
          <c:idx val="6"/>
          <c:order val="6"/>
          <c:tx>
            <c:strRef>
              <c:f>'Figure 30'!$B$29</c:f>
              <c:strCache>
                <c:ptCount val="1"/>
                <c:pt idx="0">
                  <c:v>G - Wholesale</c:v>
                </c:pt>
              </c:strCache>
            </c:strRef>
          </c:tx>
          <c:spPr>
            <a:solidFill>
              <a:srgbClr val="8139C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30'!$C$22:$E$22</c:f>
              <c:strCache>
                <c:ptCount val="3"/>
                <c:pt idx="0">
                  <c:v>Mixed pension fund</c:v>
                </c:pt>
                <c:pt idx="1">
                  <c:v>Pension fund provides DB schemes only</c:v>
                </c:pt>
                <c:pt idx="2">
                  <c:v>Pension fund provides DC schemes only</c:v>
                </c:pt>
              </c:strCache>
            </c:strRef>
          </c:cat>
          <c:val>
            <c:numRef>
              <c:f>'Figure 30'!$C$29:$E$29</c:f>
              <c:numCache>
                <c:formatCode>0.00</c:formatCode>
                <c:ptCount val="3"/>
                <c:pt idx="0">
                  <c:v>2.0005469279624044E-2</c:v>
                </c:pt>
                <c:pt idx="1">
                  <c:v>1.5428667153461185E-2</c:v>
                </c:pt>
                <c:pt idx="2">
                  <c:v>5.446083020720951E-3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9B-462B-B66C-BC8E2FB536EF}"/>
            </c:ext>
          </c:extLst>
        </c:ser>
        <c:ser>
          <c:idx val="7"/>
          <c:order val="7"/>
          <c:tx>
            <c:strRef>
              <c:f>'Figure 30'!$B$30</c:f>
              <c:strCache>
                <c:ptCount val="1"/>
                <c:pt idx="0">
                  <c:v>H - Transport</c:v>
                </c:pt>
              </c:strCache>
            </c:strRef>
          </c:tx>
          <c:spPr>
            <a:solidFill>
              <a:srgbClr val="5C5C5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30'!$C$22:$E$22</c:f>
              <c:strCache>
                <c:ptCount val="3"/>
                <c:pt idx="0">
                  <c:v>Mixed pension fund</c:v>
                </c:pt>
                <c:pt idx="1">
                  <c:v>Pension fund provides DB schemes only</c:v>
                </c:pt>
                <c:pt idx="2">
                  <c:v>Pension fund provides DC schemes only</c:v>
                </c:pt>
              </c:strCache>
            </c:strRef>
          </c:cat>
          <c:val>
            <c:numRef>
              <c:f>'Figure 30'!$C$30:$E$30</c:f>
              <c:numCache>
                <c:formatCode>0.00</c:formatCode>
                <c:ptCount val="3"/>
                <c:pt idx="0">
                  <c:v>1.5675573970180587E-2</c:v>
                </c:pt>
                <c:pt idx="1">
                  <c:v>9.0624448795761092E-3</c:v>
                </c:pt>
                <c:pt idx="2">
                  <c:v>9.0504455691756604E-3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9B-462B-B66C-BC8E2FB536EF}"/>
            </c:ext>
          </c:extLst>
        </c:ser>
        <c:ser>
          <c:idx val="8"/>
          <c:order val="8"/>
          <c:tx>
            <c:strRef>
              <c:f>'Figure 30'!$B$31</c:f>
              <c:strCache>
                <c:ptCount val="1"/>
                <c:pt idx="0">
                  <c:v>L - Real estate</c:v>
                </c:pt>
              </c:strCache>
            </c:strRef>
          </c:tx>
          <c:spPr>
            <a:solidFill>
              <a:srgbClr val="98A1D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30'!$C$22:$E$22</c:f>
              <c:strCache>
                <c:ptCount val="3"/>
                <c:pt idx="0">
                  <c:v>Mixed pension fund</c:v>
                </c:pt>
                <c:pt idx="1">
                  <c:v>Pension fund provides DB schemes only</c:v>
                </c:pt>
                <c:pt idx="2">
                  <c:v>Pension fund provides DC schemes only</c:v>
                </c:pt>
              </c:strCache>
            </c:strRef>
          </c:cat>
          <c:val>
            <c:numRef>
              <c:f>'Figure 30'!$C$31:$E$31</c:f>
              <c:numCache>
                <c:formatCode>0.00</c:formatCode>
                <c:ptCount val="3"/>
                <c:pt idx="0">
                  <c:v>5.3303446027195438E-2</c:v>
                </c:pt>
                <c:pt idx="1">
                  <c:v>2.8590063522632207E-2</c:v>
                </c:pt>
                <c:pt idx="2">
                  <c:v>1.9358986802267681E-2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9B-462B-B66C-BC8E2FB53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5562847"/>
        <c:axId val="161051311"/>
      </c:barChart>
      <c:catAx>
        <c:axId val="16556284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51311"/>
        <c:crosses val="autoZero"/>
        <c:auto val="1"/>
        <c:lblAlgn val="ctr"/>
        <c:lblOffset val="100"/>
        <c:noMultiLvlLbl val="0"/>
      </c:catAx>
      <c:valAx>
        <c:axId val="161051311"/>
        <c:scaling>
          <c:orientation val="minMax"/>
          <c:max val="0.3000000000000000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56284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7489539748953979"/>
          <c:h val="0.8309562680316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31'!$B$7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31'!$C$5:$F$6</c:f>
              <c:multiLvlStrCache>
                <c:ptCount val="4"/>
                <c:lvl>
                  <c:pt idx="0">
                    <c:v>In scope</c:v>
                  </c:pt>
                  <c:pt idx="1">
                    <c:v>Total investments</c:v>
                  </c:pt>
                  <c:pt idx="2">
                    <c:v>In scope</c:v>
                  </c:pt>
                  <c:pt idx="3">
                    <c:v>Total investments</c:v>
                  </c:pt>
                </c:lvl>
                <c:lvl>
                  <c:pt idx="0">
                    <c:v>Insurers</c:v>
                  </c:pt>
                  <c:pt idx="2">
                    <c:v>IORPs</c:v>
                  </c:pt>
                </c:lvl>
              </c:multiLvlStrCache>
            </c:multiLvlStrRef>
          </c:cat>
          <c:val>
            <c:numRef>
              <c:f>'Figure 31'!$C$7:$F$7</c:f>
              <c:numCache>
                <c:formatCode>0.00</c:formatCode>
                <c:ptCount val="4"/>
                <c:pt idx="0">
                  <c:v>-2.2438156001676781E-2</c:v>
                </c:pt>
                <c:pt idx="1">
                  <c:v>-1.8103446455176191E-2</c:v>
                </c:pt>
                <c:pt idx="2">
                  <c:v>-3.0377861949144463E-2</c:v>
                </c:pt>
                <c:pt idx="3">
                  <c:v>-2.3016009926925471E-2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D-464B-B01C-D9C9908C4E71}"/>
            </c:ext>
          </c:extLst>
        </c:ser>
        <c:ser>
          <c:idx val="1"/>
          <c:order val="1"/>
          <c:tx>
            <c:strRef>
              <c:f>'Figure 31'!$B$8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31'!$C$5:$F$6</c:f>
              <c:multiLvlStrCache>
                <c:ptCount val="4"/>
                <c:lvl>
                  <c:pt idx="0">
                    <c:v>In scope</c:v>
                  </c:pt>
                  <c:pt idx="1">
                    <c:v>Total investments</c:v>
                  </c:pt>
                  <c:pt idx="2">
                    <c:v>In scope</c:v>
                  </c:pt>
                  <c:pt idx="3">
                    <c:v>Total investments</c:v>
                  </c:pt>
                </c:lvl>
                <c:lvl>
                  <c:pt idx="0">
                    <c:v>Insurers</c:v>
                  </c:pt>
                  <c:pt idx="2">
                    <c:v>IORPs</c:v>
                  </c:pt>
                </c:lvl>
              </c:multiLvlStrCache>
            </c:multiLvlStrRef>
          </c:cat>
          <c:val>
            <c:numRef>
              <c:f>'Figure 31'!$C$8:$F$8</c:f>
              <c:numCache>
                <c:formatCode>0.00</c:formatCode>
                <c:ptCount val="4"/>
                <c:pt idx="0">
                  <c:v>-5.2159263728972186E-2</c:v>
                </c:pt>
                <c:pt idx="1">
                  <c:v>-4.2082889431212522E-2</c:v>
                </c:pt>
                <c:pt idx="2">
                  <c:v>-6.4018193235501952E-2</c:v>
                </c:pt>
                <c:pt idx="3">
                  <c:v>-4.8503853677353333E-2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D-464B-B01C-D9C9908C4E71}"/>
            </c:ext>
          </c:extLst>
        </c:ser>
        <c:ser>
          <c:idx val="2"/>
          <c:order val="2"/>
          <c:tx>
            <c:strRef>
              <c:f>'Figure 31'!$B$9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31'!$C$5:$F$6</c:f>
              <c:multiLvlStrCache>
                <c:ptCount val="4"/>
                <c:lvl>
                  <c:pt idx="0">
                    <c:v>In scope</c:v>
                  </c:pt>
                  <c:pt idx="1">
                    <c:v>Total investments</c:v>
                  </c:pt>
                  <c:pt idx="2">
                    <c:v>In scope</c:v>
                  </c:pt>
                  <c:pt idx="3">
                    <c:v>Total investments</c:v>
                  </c:pt>
                </c:lvl>
                <c:lvl>
                  <c:pt idx="0">
                    <c:v>Insurers</c:v>
                  </c:pt>
                  <c:pt idx="2">
                    <c:v>IORPs</c:v>
                  </c:pt>
                </c:lvl>
              </c:multiLvlStrCache>
            </c:multiLvlStrRef>
          </c:cat>
          <c:val>
            <c:numRef>
              <c:f>'Figure 31'!$C$9:$F$9</c:f>
              <c:numCache>
                <c:formatCode>0.00</c:formatCode>
                <c:ptCount val="4"/>
                <c:pt idx="0">
                  <c:v>-0.18833296051080761</c:v>
                </c:pt>
                <c:pt idx="1">
                  <c:v>-0.15194990471130654</c:v>
                </c:pt>
                <c:pt idx="2">
                  <c:v>-0.21483491592143936</c:v>
                </c:pt>
                <c:pt idx="3">
                  <c:v>-0.16277124985872432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1D-464B-B01C-D9C9908C4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92239071"/>
        <c:axId val="161080591"/>
      </c:barChart>
      <c:catAx>
        <c:axId val="92239071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80591"/>
        <c:crosses val="autoZero"/>
        <c:auto val="1"/>
        <c:lblAlgn val="ctr"/>
        <c:lblOffset val="100"/>
        <c:noMultiLvlLbl val="0"/>
      </c:catAx>
      <c:valAx>
        <c:axId val="161080591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2390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455828574866701"/>
          <c:w val="0.97497960936668848"/>
          <c:h val="0.788387086803203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32'!$B$7</c:f>
              <c:strCache>
                <c:ptCount val="1"/>
                <c:pt idx="0">
                  <c:v>Corporate bonds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32'!$C$5:$H$6</c:f>
              <c:multiLvlStrCache>
                <c:ptCount val="6"/>
                <c:lvl>
                  <c:pt idx="0">
                    <c:v>B</c:v>
                  </c:pt>
                  <c:pt idx="1">
                    <c:v>A1</c:v>
                  </c:pt>
                  <c:pt idx="2">
                    <c:v>A2</c:v>
                  </c:pt>
                  <c:pt idx="3">
                    <c:v>B</c:v>
                  </c:pt>
                  <c:pt idx="4">
                    <c:v>A1</c:v>
                  </c:pt>
                  <c:pt idx="5">
                    <c:v>A2</c:v>
                  </c:pt>
                </c:lvl>
                <c:lvl>
                  <c:pt idx="0">
                    <c:v>Insurers</c:v>
                  </c:pt>
                  <c:pt idx="3">
                    <c:v>IORPs</c:v>
                  </c:pt>
                </c:lvl>
              </c:multiLvlStrCache>
            </c:multiLvlStrRef>
          </c:cat>
          <c:val>
            <c:numRef>
              <c:f>'Figure 32'!$C$7:$H$7</c:f>
              <c:numCache>
                <c:formatCode>0.00</c:formatCode>
                <c:ptCount val="6"/>
                <c:pt idx="0">
                  <c:v>-5.2148295235650496E-3</c:v>
                </c:pt>
                <c:pt idx="1">
                  <c:v>-1.4783539526375788E-2</c:v>
                </c:pt>
                <c:pt idx="2">
                  <c:v>-4.5828009554135685E-2</c:v>
                </c:pt>
                <c:pt idx="3">
                  <c:v>-4.2371629975408017E-3</c:v>
                </c:pt>
                <c:pt idx="4">
                  <c:v>-1.128961982017776E-2</c:v>
                </c:pt>
                <c:pt idx="5">
                  <c:v>-3.2981792640449557E-2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9-4C11-AF05-A0FC60F5385A}"/>
            </c:ext>
          </c:extLst>
        </c:ser>
        <c:ser>
          <c:idx val="1"/>
          <c:order val="1"/>
          <c:tx>
            <c:strRef>
              <c:f>'Figure 32'!$B$8</c:f>
              <c:strCache>
                <c:ptCount val="1"/>
                <c:pt idx="0">
                  <c:v>Equity 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32'!$C$5:$H$6</c:f>
              <c:multiLvlStrCache>
                <c:ptCount val="6"/>
                <c:lvl>
                  <c:pt idx="0">
                    <c:v>B</c:v>
                  </c:pt>
                  <c:pt idx="1">
                    <c:v>A1</c:v>
                  </c:pt>
                  <c:pt idx="2">
                    <c:v>A2</c:v>
                  </c:pt>
                  <c:pt idx="3">
                    <c:v>B</c:v>
                  </c:pt>
                  <c:pt idx="4">
                    <c:v>A1</c:v>
                  </c:pt>
                  <c:pt idx="5">
                    <c:v>A2</c:v>
                  </c:pt>
                </c:lvl>
                <c:lvl>
                  <c:pt idx="0">
                    <c:v>Insurers</c:v>
                  </c:pt>
                  <c:pt idx="3">
                    <c:v>IORPs</c:v>
                  </c:pt>
                </c:lvl>
              </c:multiLvlStrCache>
            </c:multiLvlStrRef>
          </c:cat>
          <c:val>
            <c:numRef>
              <c:f>'Figure 32'!$C$8:$H$8</c:f>
              <c:numCache>
                <c:formatCode>0.00</c:formatCode>
                <c:ptCount val="6"/>
                <c:pt idx="0">
                  <c:v>-4.2957369367680361E-3</c:v>
                </c:pt>
                <c:pt idx="1">
                  <c:v>-6.1445210742027733E-3</c:v>
                </c:pt>
                <c:pt idx="2">
                  <c:v>-2.0242800538576612E-2</c:v>
                </c:pt>
                <c:pt idx="3">
                  <c:v>-1.0524856982333712E-2</c:v>
                </c:pt>
                <c:pt idx="4">
                  <c:v>-1.3549608811637628E-2</c:v>
                </c:pt>
                <c:pt idx="5">
                  <c:v>-3.3438771482324894E-2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9-4C11-AF05-A0FC60F5385A}"/>
            </c:ext>
          </c:extLst>
        </c:ser>
        <c:ser>
          <c:idx val="2"/>
          <c:order val="2"/>
          <c:tx>
            <c:strRef>
              <c:f>'Figure 32'!$B$9</c:f>
              <c:strCache>
                <c:ptCount val="1"/>
                <c:pt idx="0">
                  <c:v>Government bonds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32'!$C$5:$H$6</c:f>
              <c:multiLvlStrCache>
                <c:ptCount val="6"/>
                <c:lvl>
                  <c:pt idx="0">
                    <c:v>B</c:v>
                  </c:pt>
                  <c:pt idx="1">
                    <c:v>A1</c:v>
                  </c:pt>
                  <c:pt idx="2">
                    <c:v>A2</c:v>
                  </c:pt>
                  <c:pt idx="3">
                    <c:v>B</c:v>
                  </c:pt>
                  <c:pt idx="4">
                    <c:v>A1</c:v>
                  </c:pt>
                  <c:pt idx="5">
                    <c:v>A2</c:v>
                  </c:pt>
                </c:lvl>
                <c:lvl>
                  <c:pt idx="0">
                    <c:v>Insurers</c:v>
                  </c:pt>
                  <c:pt idx="3">
                    <c:v>IORPs</c:v>
                  </c:pt>
                </c:lvl>
              </c:multiLvlStrCache>
            </c:multiLvlStrRef>
          </c:cat>
          <c:val>
            <c:numRef>
              <c:f>'Figure 32'!$C$9:$H$9</c:f>
              <c:numCache>
                <c:formatCode>0.00</c:formatCode>
                <c:ptCount val="6"/>
                <c:pt idx="0">
                  <c:v>-5.6176156510249296E-3</c:v>
                </c:pt>
                <c:pt idx="1">
                  <c:v>-1.6242022123335847E-2</c:v>
                </c:pt>
                <c:pt idx="2">
                  <c:v>-7.1597315392985181E-2</c:v>
                </c:pt>
                <c:pt idx="3">
                  <c:v>-7.3054347173517106E-3</c:v>
                </c:pt>
                <c:pt idx="4">
                  <c:v>-2.2727294860768871E-2</c:v>
                </c:pt>
                <c:pt idx="5">
                  <c:v>-9.3521079890416636E-2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99-4C11-AF05-A0FC60F5385A}"/>
            </c:ext>
          </c:extLst>
        </c:ser>
        <c:ser>
          <c:idx val="3"/>
          <c:order val="3"/>
          <c:tx>
            <c:strRef>
              <c:f>'Figure 32'!$B$10</c:f>
              <c:strCache>
                <c:ptCount val="1"/>
                <c:pt idx="0">
                  <c:v>Collective Investment Undertakings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32'!$C$5:$H$6</c:f>
              <c:multiLvlStrCache>
                <c:ptCount val="6"/>
                <c:lvl>
                  <c:pt idx="0">
                    <c:v>B</c:v>
                  </c:pt>
                  <c:pt idx="1">
                    <c:v>A1</c:v>
                  </c:pt>
                  <c:pt idx="2">
                    <c:v>A2</c:v>
                  </c:pt>
                  <c:pt idx="3">
                    <c:v>B</c:v>
                  </c:pt>
                  <c:pt idx="4">
                    <c:v>A1</c:v>
                  </c:pt>
                  <c:pt idx="5">
                    <c:v>A2</c:v>
                  </c:pt>
                </c:lvl>
                <c:lvl>
                  <c:pt idx="0">
                    <c:v>Insurers</c:v>
                  </c:pt>
                  <c:pt idx="3">
                    <c:v>IORPs</c:v>
                  </c:pt>
                </c:lvl>
              </c:multiLvlStrCache>
            </c:multiLvlStrRef>
          </c:cat>
          <c:val>
            <c:numRef>
              <c:f>'Figure 32'!$C$10:$H$10</c:f>
              <c:numCache>
                <c:formatCode>0.00</c:formatCode>
                <c:ptCount val="6"/>
                <c:pt idx="0">
                  <c:v>-7.3099738903149797E-3</c:v>
                </c:pt>
                <c:pt idx="1">
                  <c:v>-1.4989181005058711E-2</c:v>
                </c:pt>
                <c:pt idx="2">
                  <c:v>-5.0664835025113437E-2</c:v>
                </c:pt>
                <c:pt idx="3">
                  <c:v>-8.3104072519178517E-3</c:v>
                </c:pt>
                <c:pt idx="4">
                  <c:v>-1.6451669742915676E-2</c:v>
                </c:pt>
                <c:pt idx="5">
                  <c:v>-5.489327190824677E-2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99-4C11-AF05-A0FC60F53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5504431"/>
        <c:axId val="161053231"/>
      </c:barChart>
      <c:catAx>
        <c:axId val="85504431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53231"/>
        <c:crosses val="autoZero"/>
        <c:auto val="1"/>
        <c:lblAlgn val="ctr"/>
        <c:lblOffset val="100"/>
        <c:noMultiLvlLbl val="0"/>
      </c:catAx>
      <c:valAx>
        <c:axId val="161053231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5044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7489539748953979"/>
          <c:h val="0.8309562680316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33'!$D$5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33'!$B$6:$C$12</c:f>
              <c:multiLvlStrCache>
                <c:ptCount val="7"/>
                <c:lvl>
                  <c:pt idx="1">
                    <c:v>Non-UL/IL</c:v>
                  </c:pt>
                  <c:pt idx="2">
                    <c:v>UL/IL</c:v>
                  </c:pt>
                  <c:pt idx="3">
                    <c:v>Non-UL/IL</c:v>
                  </c:pt>
                  <c:pt idx="4">
                    <c:v>UL/IL</c:v>
                  </c:pt>
                </c:lvl>
                <c:lvl>
                  <c:pt idx="0">
                    <c:v>Total</c:v>
                  </c:pt>
                  <c:pt idx="1">
                    <c:v>Composite</c:v>
                  </c:pt>
                  <c:pt idx="3">
                    <c:v>Life</c:v>
                  </c:pt>
                  <c:pt idx="5">
                    <c:v>Non-Life</c:v>
                  </c:pt>
                  <c:pt idx="6">
                    <c:v>Reinsurance</c:v>
                  </c:pt>
                </c:lvl>
              </c:multiLvlStrCache>
            </c:multiLvlStrRef>
          </c:cat>
          <c:val>
            <c:numRef>
              <c:f>'Figure 33'!$D$6:$D$12</c:f>
              <c:numCache>
                <c:formatCode>0.00</c:formatCode>
                <c:ptCount val="7"/>
                <c:pt idx="0">
                  <c:v>-2.243815600167361E-2</c:v>
                </c:pt>
                <c:pt idx="1">
                  <c:v>-2.2174343221139679E-2</c:v>
                </c:pt>
                <c:pt idx="2">
                  <c:v>-2.4717620153895246E-2</c:v>
                </c:pt>
                <c:pt idx="3">
                  <c:v>-2.361656350386503E-2</c:v>
                </c:pt>
                <c:pt idx="4">
                  <c:v>-2.6345715128956622E-2</c:v>
                </c:pt>
                <c:pt idx="5">
                  <c:v>-1.8861194988146562E-2</c:v>
                </c:pt>
                <c:pt idx="6">
                  <c:v>-1.6796798220337066E-2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6-4D3C-ACB0-D3769263DCDA}"/>
            </c:ext>
          </c:extLst>
        </c:ser>
        <c:ser>
          <c:idx val="1"/>
          <c:order val="1"/>
          <c:tx>
            <c:strRef>
              <c:f>'Figure 33'!$E$5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33'!$B$6:$C$12</c:f>
              <c:multiLvlStrCache>
                <c:ptCount val="7"/>
                <c:lvl>
                  <c:pt idx="1">
                    <c:v>Non-UL/IL</c:v>
                  </c:pt>
                  <c:pt idx="2">
                    <c:v>UL/IL</c:v>
                  </c:pt>
                  <c:pt idx="3">
                    <c:v>Non-UL/IL</c:v>
                  </c:pt>
                  <c:pt idx="4">
                    <c:v>UL/IL</c:v>
                  </c:pt>
                </c:lvl>
                <c:lvl>
                  <c:pt idx="0">
                    <c:v>Total</c:v>
                  </c:pt>
                  <c:pt idx="1">
                    <c:v>Composite</c:v>
                  </c:pt>
                  <c:pt idx="3">
                    <c:v>Life</c:v>
                  </c:pt>
                  <c:pt idx="5">
                    <c:v>Non-Life</c:v>
                  </c:pt>
                  <c:pt idx="6">
                    <c:v>Reinsurance</c:v>
                  </c:pt>
                </c:lvl>
              </c:multiLvlStrCache>
            </c:multiLvlStrRef>
          </c:cat>
          <c:val>
            <c:numRef>
              <c:f>'Figure 33'!$E$6:$E$12</c:f>
              <c:numCache>
                <c:formatCode>0.00</c:formatCode>
                <c:ptCount val="7"/>
                <c:pt idx="0">
                  <c:v>-5.2159263728972852E-2</c:v>
                </c:pt>
                <c:pt idx="1">
                  <c:v>-5.5943698126762788E-2</c:v>
                </c:pt>
                <c:pt idx="2">
                  <c:v>-4.3361786509827291E-2</c:v>
                </c:pt>
                <c:pt idx="3">
                  <c:v>-6.3369502404715977E-2</c:v>
                </c:pt>
                <c:pt idx="4">
                  <c:v>-4.6641825202962964E-2</c:v>
                </c:pt>
                <c:pt idx="5">
                  <c:v>-4.6839954197540765E-2</c:v>
                </c:pt>
                <c:pt idx="6">
                  <c:v>-3.1349387132001028E-2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C6-4D3C-ACB0-D3769263DCDA}"/>
            </c:ext>
          </c:extLst>
        </c:ser>
        <c:ser>
          <c:idx val="2"/>
          <c:order val="2"/>
          <c:tx>
            <c:strRef>
              <c:f>'Figure 33'!$F$5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'Figure 33'!$B$6:$C$12</c:f>
              <c:multiLvlStrCache>
                <c:ptCount val="7"/>
                <c:lvl>
                  <c:pt idx="1">
                    <c:v>Non-UL/IL</c:v>
                  </c:pt>
                  <c:pt idx="2">
                    <c:v>UL/IL</c:v>
                  </c:pt>
                  <c:pt idx="3">
                    <c:v>Non-UL/IL</c:v>
                  </c:pt>
                  <c:pt idx="4">
                    <c:v>UL/IL</c:v>
                  </c:pt>
                </c:lvl>
                <c:lvl>
                  <c:pt idx="0">
                    <c:v>Total</c:v>
                  </c:pt>
                  <c:pt idx="1">
                    <c:v>Composite</c:v>
                  </c:pt>
                  <c:pt idx="3">
                    <c:v>Life</c:v>
                  </c:pt>
                  <c:pt idx="5">
                    <c:v>Non-Life</c:v>
                  </c:pt>
                  <c:pt idx="6">
                    <c:v>Reinsurance</c:v>
                  </c:pt>
                </c:lvl>
              </c:multiLvlStrCache>
            </c:multiLvlStrRef>
          </c:cat>
          <c:val>
            <c:numRef>
              <c:f>'Figure 33'!$F$6:$F$12</c:f>
              <c:numCache>
                <c:formatCode>0.00</c:formatCode>
                <c:ptCount val="7"/>
                <c:pt idx="0">
                  <c:v>-0.18833296051081103</c:v>
                </c:pt>
                <c:pt idx="1">
                  <c:v>-0.21470971540909045</c:v>
                </c:pt>
                <c:pt idx="2">
                  <c:v>-0.13705962407585032</c:v>
                </c:pt>
                <c:pt idx="3">
                  <c:v>-0.23419988872910719</c:v>
                </c:pt>
                <c:pt idx="4">
                  <c:v>-0.14470905235443199</c:v>
                </c:pt>
                <c:pt idx="5">
                  <c:v>-0.16847930377894502</c:v>
                </c:pt>
                <c:pt idx="6">
                  <c:v>-0.11176956691334582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C6-4D3C-ACB0-D3769263D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08042063"/>
        <c:axId val="161079151"/>
      </c:barChart>
      <c:catAx>
        <c:axId val="208042063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chemeClr val="bg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79151"/>
        <c:crosses val="autoZero"/>
        <c:auto val="1"/>
        <c:lblAlgn val="ctr"/>
        <c:lblOffset val="100"/>
        <c:noMultiLvlLbl val="0"/>
      </c:catAx>
      <c:valAx>
        <c:axId val="161079151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0420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7489539748953979"/>
          <c:h val="0.8309562680316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34'!$C$5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34'!$B$6:$B$9</c:f>
              <c:strCache>
                <c:ptCount val="4"/>
                <c:pt idx="0">
                  <c:v>Total</c:v>
                </c:pt>
                <c:pt idx="1">
                  <c:v>Mixed pension fund</c:v>
                </c:pt>
                <c:pt idx="2">
                  <c:v>Pension fund provides DB schemes only</c:v>
                </c:pt>
                <c:pt idx="3">
                  <c:v>Pension fund provides DC schemes only</c:v>
                </c:pt>
              </c:strCache>
            </c:strRef>
          </c:cat>
          <c:val>
            <c:numRef>
              <c:f>'Figure 34'!$C$6:$C$9</c:f>
              <c:numCache>
                <c:formatCode>0.00</c:formatCode>
                <c:ptCount val="4"/>
                <c:pt idx="0">
                  <c:v>-3.0377861949144339E-2</c:v>
                </c:pt>
                <c:pt idx="1">
                  <c:v>-2.7308730045741806E-2</c:v>
                </c:pt>
                <c:pt idx="2">
                  <c:v>-3.1618645236358364E-2</c:v>
                </c:pt>
                <c:pt idx="3">
                  <c:v>-2.5016149876074652E-2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C-4A5F-8252-4AD5407BEE37}"/>
            </c:ext>
          </c:extLst>
        </c:ser>
        <c:ser>
          <c:idx val="1"/>
          <c:order val="1"/>
          <c:tx>
            <c:strRef>
              <c:f>'Figure 34'!$D$5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34'!$B$6:$B$9</c:f>
              <c:strCache>
                <c:ptCount val="4"/>
                <c:pt idx="0">
                  <c:v>Total</c:v>
                </c:pt>
                <c:pt idx="1">
                  <c:v>Mixed pension fund</c:v>
                </c:pt>
                <c:pt idx="2">
                  <c:v>Pension fund provides DB schemes only</c:v>
                </c:pt>
                <c:pt idx="3">
                  <c:v>Pension fund provides DC schemes only</c:v>
                </c:pt>
              </c:strCache>
            </c:strRef>
          </c:cat>
          <c:val>
            <c:numRef>
              <c:f>'Figure 34'!$D$6:$D$9</c:f>
              <c:numCache>
                <c:formatCode>0.00</c:formatCode>
                <c:ptCount val="4"/>
                <c:pt idx="0">
                  <c:v>-6.401819323550019E-2</c:v>
                </c:pt>
                <c:pt idx="1">
                  <c:v>-5.5337478914751277E-2</c:v>
                </c:pt>
                <c:pt idx="2">
                  <c:v>-6.7006544589457206E-2</c:v>
                </c:pt>
                <c:pt idx="3">
                  <c:v>-5.4043929547695553E-2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C-4A5F-8252-4AD5407BEE37}"/>
            </c:ext>
          </c:extLst>
        </c:ser>
        <c:ser>
          <c:idx val="2"/>
          <c:order val="2"/>
          <c:tx>
            <c:strRef>
              <c:f>'Figure 34'!$E$5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34'!$B$6:$B$9</c:f>
              <c:strCache>
                <c:ptCount val="4"/>
                <c:pt idx="0">
                  <c:v>Total</c:v>
                </c:pt>
                <c:pt idx="1">
                  <c:v>Mixed pension fund</c:v>
                </c:pt>
                <c:pt idx="2">
                  <c:v>Pension fund provides DB schemes only</c:v>
                </c:pt>
                <c:pt idx="3">
                  <c:v>Pension fund provides DC schemes only</c:v>
                </c:pt>
              </c:strCache>
            </c:strRef>
          </c:cat>
          <c:val>
            <c:numRef>
              <c:f>'Figure 34'!$E$6:$E$9</c:f>
              <c:numCache>
                <c:formatCode>0.00</c:formatCode>
                <c:ptCount val="4"/>
                <c:pt idx="0">
                  <c:v>-0.21483491592143836</c:v>
                </c:pt>
                <c:pt idx="1">
                  <c:v>-0.18239378857817343</c:v>
                </c:pt>
                <c:pt idx="2">
                  <c:v>-0.22532959830413432</c:v>
                </c:pt>
                <c:pt idx="3">
                  <c:v>-0.18426615204921412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5C-4A5F-8252-4AD5407BE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17451183"/>
        <c:axId val="642606000"/>
      </c:barChart>
      <c:catAx>
        <c:axId val="117451183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2606000"/>
        <c:crosses val="autoZero"/>
        <c:auto val="1"/>
        <c:lblAlgn val="ctr"/>
        <c:lblOffset val="100"/>
        <c:noMultiLvlLbl val="0"/>
      </c:catAx>
      <c:valAx>
        <c:axId val="64260600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45118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462620311484166"/>
          <c:w val="0.97500452673925209"/>
          <c:h val="0.78904187281543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35'!$C$5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35'!$B$6:$B$9</c:f>
              <c:strCache>
                <c:ptCount val="4"/>
                <c:pt idx="0">
                  <c:v>Collective Investment Undertakings</c:v>
                </c:pt>
                <c:pt idx="1">
                  <c:v>Corporate bonds</c:v>
                </c:pt>
                <c:pt idx="2">
                  <c:v>Equity </c:v>
                </c:pt>
                <c:pt idx="3">
                  <c:v>Government bonds</c:v>
                </c:pt>
              </c:strCache>
            </c:strRef>
          </c:cat>
          <c:val>
            <c:numRef>
              <c:f>'Figure 35'!$C$6:$C$9</c:f>
              <c:numCache>
                <c:formatCode>0.00</c:formatCode>
                <c:ptCount val="4"/>
                <c:pt idx="0">
                  <c:v>-2.3128308864906112E-2</c:v>
                </c:pt>
                <c:pt idx="1">
                  <c:v>-2.1243963436035986E-2</c:v>
                </c:pt>
                <c:pt idx="2">
                  <c:v>-2.2005581586680565E-2</c:v>
                </c:pt>
                <c:pt idx="3">
                  <c:v>-2.3093665768454955E-2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F-44F6-8931-E83654638637}"/>
            </c:ext>
          </c:extLst>
        </c:ser>
        <c:ser>
          <c:idx val="1"/>
          <c:order val="1"/>
          <c:tx>
            <c:strRef>
              <c:f>'Figure 35'!$D$5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35'!$B$6:$B$9</c:f>
              <c:strCache>
                <c:ptCount val="4"/>
                <c:pt idx="0">
                  <c:v>Collective Investment Undertakings</c:v>
                </c:pt>
                <c:pt idx="1">
                  <c:v>Corporate bonds</c:v>
                </c:pt>
                <c:pt idx="2">
                  <c:v>Equity </c:v>
                </c:pt>
                <c:pt idx="3">
                  <c:v>Government bonds</c:v>
                </c:pt>
              </c:strCache>
            </c:strRef>
          </c:cat>
          <c:val>
            <c:numRef>
              <c:f>'Figure 35'!$D$6:$D$9</c:f>
              <c:numCache>
                <c:formatCode>0.00</c:formatCode>
                <c:ptCount val="4"/>
                <c:pt idx="0">
                  <c:v>-4.742484899655966E-2</c:v>
                </c:pt>
                <c:pt idx="1">
                  <c:v>-6.0224590609208706E-2</c:v>
                </c:pt>
                <c:pt idx="2">
                  <c:v>-3.1476266307679773E-2</c:v>
                </c:pt>
                <c:pt idx="3">
                  <c:v>-6.6769934723415025E-2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F-44F6-8931-E83654638637}"/>
            </c:ext>
          </c:extLst>
        </c:ser>
        <c:ser>
          <c:idx val="2"/>
          <c:order val="2"/>
          <c:tx>
            <c:strRef>
              <c:f>'Figure 35'!$E$5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35'!$B$6:$B$9</c:f>
              <c:strCache>
                <c:ptCount val="4"/>
                <c:pt idx="0">
                  <c:v>Collective Investment Undertakings</c:v>
                </c:pt>
                <c:pt idx="1">
                  <c:v>Corporate bonds</c:v>
                </c:pt>
                <c:pt idx="2">
                  <c:v>Equity </c:v>
                </c:pt>
                <c:pt idx="3">
                  <c:v>Government bonds</c:v>
                </c:pt>
              </c:strCache>
            </c:strRef>
          </c:cat>
          <c:val>
            <c:numRef>
              <c:f>'Figure 35'!$E$6:$E$9</c:f>
              <c:numCache>
                <c:formatCode>0.00</c:formatCode>
                <c:ptCount val="4"/>
                <c:pt idx="0">
                  <c:v>-0.16030042933571209</c:v>
                </c:pt>
                <c:pt idx="1">
                  <c:v>-0.18669230794888939</c:v>
                </c:pt>
                <c:pt idx="2">
                  <c:v>-0.10369689889104186</c:v>
                </c:pt>
                <c:pt idx="3">
                  <c:v>-0.29433207508644443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AF-44F6-8931-E83654638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7482047"/>
        <c:axId val="161088271"/>
      </c:barChart>
      <c:scatterChart>
        <c:scatterStyle val="lineMarker"/>
        <c:varyColors val="0"/>
        <c:ser>
          <c:idx val="3"/>
          <c:order val="3"/>
          <c:tx>
            <c:strRef>
              <c:f>'Figure 35'!$F$5</c:f>
              <c:strCache>
                <c:ptCount val="1"/>
                <c:pt idx="0">
                  <c:v>Share in assets in scope (rhs)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prstClr val="black"/>
                  </a:solidFill>
                  <a:round/>
                </a14:hiddenLine>
              </a:ext>
            </a:extLst>
          </c:spPr>
          <c:marker>
            <c:symbol val="circle"/>
            <c:size val="5"/>
            <c:spPr>
              <a:solidFill>
                <a:srgbClr val="65B800"/>
              </a:solidFill>
              <a:ln w="9525"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>
                    <a:solidFill>
                      <a:prstClr val="black"/>
                    </a:solidFill>
                  </a14:hiddenLine>
                </a:ext>
              </a:extLst>
            </c:spPr>
          </c:marker>
          <c:xVal>
            <c:strRef>
              <c:f>'Figure 35'!$B$6:$B$9</c:f>
              <c:strCache>
                <c:ptCount val="4"/>
                <c:pt idx="0">
                  <c:v>Collective Investment Undertakings</c:v>
                </c:pt>
                <c:pt idx="1">
                  <c:v>Corporate bonds</c:v>
                </c:pt>
                <c:pt idx="2">
                  <c:v>Equity </c:v>
                </c:pt>
                <c:pt idx="3">
                  <c:v>Government bonds</c:v>
                </c:pt>
              </c:strCache>
            </c:strRef>
          </c:xVal>
          <c:yVal>
            <c:numRef>
              <c:f>'Figure 35'!$F$6:$F$9</c:f>
              <c:numCache>
                <c:formatCode>0.00</c:formatCode>
                <c:ptCount val="4"/>
                <c:pt idx="0">
                  <c:v>0.31606175501256883</c:v>
                </c:pt>
                <c:pt idx="1">
                  <c:v>0.24547347481869466</c:v>
                </c:pt>
                <c:pt idx="2">
                  <c:v>0.19521124310425586</c:v>
                </c:pt>
                <c:pt idx="3">
                  <c:v>0.24325352706448072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AF-44F6-8931-E83654638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239999"/>
        <c:axId val="642587760"/>
      </c:scatterChart>
      <c:catAx>
        <c:axId val="19748204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88271"/>
        <c:crosses val="autoZero"/>
        <c:auto val="1"/>
        <c:lblAlgn val="ctr"/>
        <c:lblOffset val="100"/>
        <c:noMultiLvlLbl val="0"/>
      </c:catAx>
      <c:valAx>
        <c:axId val="161088271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482047"/>
        <c:crosses val="autoZero"/>
        <c:crossBetween val="between"/>
      </c:valAx>
      <c:valAx>
        <c:axId val="642587760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239999"/>
        <c:crosses val="max"/>
        <c:crossBetween val="midCat"/>
      </c:valAx>
      <c:valAx>
        <c:axId val="922399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2587760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462620311484166"/>
          <c:w val="0.97505761788466994"/>
          <c:h val="0.78904187281543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36'!$C$5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strRef>
              <c:f>'Figure 36'!$B$6:$B$9</c:f>
              <c:strCache>
                <c:ptCount val="4"/>
                <c:pt idx="0">
                  <c:v>Collective Investment Undertakings</c:v>
                </c:pt>
                <c:pt idx="1">
                  <c:v>Corporate bonds</c:v>
                </c:pt>
                <c:pt idx="2">
                  <c:v>Equity </c:v>
                </c:pt>
                <c:pt idx="3">
                  <c:v>Government bonds</c:v>
                </c:pt>
              </c:strCache>
            </c:strRef>
          </c:cat>
          <c:val>
            <c:numRef>
              <c:f>'Figure 36'!$C$6:$C$9</c:f>
              <c:numCache>
                <c:formatCode>0.00</c:formatCode>
                <c:ptCount val="4"/>
                <c:pt idx="0">
                  <c:v>-2.6568884968137783E-2</c:v>
                </c:pt>
                <c:pt idx="1">
                  <c:v>-2.4954836796273611E-2</c:v>
                </c:pt>
                <c:pt idx="2">
                  <c:v>-4.5163839870053027E-2</c:v>
                </c:pt>
                <c:pt idx="3">
                  <c:v>-2.5688782156965177E-2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6-4139-B5F7-60B8713887E4}"/>
            </c:ext>
          </c:extLst>
        </c:ser>
        <c:ser>
          <c:idx val="1"/>
          <c:order val="1"/>
          <c:tx>
            <c:strRef>
              <c:f>'Figure 36'!$D$5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cat>
            <c:strRef>
              <c:f>'Figure 36'!$B$6:$B$9</c:f>
              <c:strCache>
                <c:ptCount val="4"/>
                <c:pt idx="0">
                  <c:v>Collective Investment Undertakings</c:v>
                </c:pt>
                <c:pt idx="1">
                  <c:v>Corporate bonds</c:v>
                </c:pt>
                <c:pt idx="2">
                  <c:v>Equity </c:v>
                </c:pt>
                <c:pt idx="3">
                  <c:v>Government bonds</c:v>
                </c:pt>
              </c:strCache>
            </c:strRef>
          </c:cat>
          <c:val>
            <c:numRef>
              <c:f>'Figure 36'!$D$6:$D$9</c:f>
              <c:numCache>
                <c:formatCode>0.00</c:formatCode>
                <c:ptCount val="4"/>
                <c:pt idx="0">
                  <c:v>-5.2597003694668056E-2</c:v>
                </c:pt>
                <c:pt idx="1">
                  <c:v>-6.6490389977450687E-2</c:v>
                </c:pt>
                <c:pt idx="2">
                  <c:v>-5.8143532372728852E-2</c:v>
                </c:pt>
                <c:pt idx="3">
                  <c:v>-7.991810881680865E-2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6-4139-B5F7-60B8713887E4}"/>
            </c:ext>
          </c:extLst>
        </c:ser>
        <c:ser>
          <c:idx val="2"/>
          <c:order val="2"/>
          <c:tx>
            <c:strRef>
              <c:f>'Figure 36'!$E$5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cat>
            <c:strRef>
              <c:f>'Figure 36'!$B$6:$B$9</c:f>
              <c:strCache>
                <c:ptCount val="4"/>
                <c:pt idx="0">
                  <c:v>Collective Investment Undertakings</c:v>
                </c:pt>
                <c:pt idx="1">
                  <c:v>Corporate bonds</c:v>
                </c:pt>
                <c:pt idx="2">
                  <c:v>Equity </c:v>
                </c:pt>
                <c:pt idx="3">
                  <c:v>Government bonds</c:v>
                </c:pt>
              </c:strCache>
            </c:strRef>
          </c:cat>
          <c:val>
            <c:numRef>
              <c:f>'Figure 36'!$E$6:$E$9</c:f>
              <c:numCache>
                <c:formatCode>0.00</c:formatCode>
                <c:ptCount val="4"/>
                <c:pt idx="0">
                  <c:v>-0.17549717873553547</c:v>
                </c:pt>
                <c:pt idx="1">
                  <c:v>-0.19424677621999631</c:v>
                </c:pt>
                <c:pt idx="2">
                  <c:v>-0.14349110141961763</c:v>
                </c:pt>
                <c:pt idx="3">
                  <c:v>-0.32885690466616857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36-4139-B5F7-60B871388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7452815"/>
        <c:axId val="642643440"/>
      </c:barChart>
      <c:scatterChart>
        <c:scatterStyle val="lineMarker"/>
        <c:varyColors val="0"/>
        <c:ser>
          <c:idx val="3"/>
          <c:order val="3"/>
          <c:tx>
            <c:strRef>
              <c:f>'Figure 36'!$F$5</c:f>
              <c:strCache>
                <c:ptCount val="1"/>
                <c:pt idx="0">
                  <c:v>Share in assets in scope (rhs)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prstClr val="black"/>
                  </a:solidFill>
                  <a:round/>
                </a14:hiddenLine>
              </a:ext>
            </a:extLst>
          </c:spPr>
          <c:marker>
            <c:symbol val="circle"/>
            <c:size val="5"/>
            <c:spPr>
              <a:solidFill>
                <a:srgbClr val="65B800"/>
              </a:solidFill>
              <a:ln w="9525"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>
                    <a:solidFill>
                      <a:prstClr val="black"/>
                    </a:solidFill>
                  </a14:hiddenLine>
                </a:ext>
              </a:extLst>
            </c:spPr>
          </c:marker>
          <c:xVal>
            <c:strRef>
              <c:f>'Figure 36'!$B$6:$B$9</c:f>
              <c:strCache>
                <c:ptCount val="4"/>
                <c:pt idx="0">
                  <c:v>Collective Investment Undertakings</c:v>
                </c:pt>
                <c:pt idx="1">
                  <c:v>Corporate bonds</c:v>
                </c:pt>
                <c:pt idx="2">
                  <c:v>Equity </c:v>
                </c:pt>
                <c:pt idx="3">
                  <c:v>Government bonds</c:v>
                </c:pt>
              </c:strCache>
            </c:strRef>
          </c:xVal>
          <c:yVal>
            <c:numRef>
              <c:f>'Figure 36'!$F$6:$F$9</c:f>
              <c:numCache>
                <c:formatCode>0.00</c:formatCode>
                <c:ptCount val="4"/>
                <c:pt idx="0">
                  <c:v>0.31278720435140378</c:v>
                </c:pt>
                <c:pt idx="1">
                  <c:v>0.16979325619847441</c:v>
                </c:pt>
                <c:pt idx="2">
                  <c:v>0.23303724866211986</c:v>
                </c:pt>
                <c:pt idx="3">
                  <c:v>0.28438229078800209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936-4139-B5F7-60B871388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191119"/>
        <c:axId val="161082991"/>
      </c:scatterChart>
      <c:catAx>
        <c:axId val="197452815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2643440"/>
        <c:crosses val="autoZero"/>
        <c:auto val="1"/>
        <c:lblAlgn val="ctr"/>
        <c:lblOffset val="100"/>
        <c:noMultiLvlLbl val="0"/>
      </c:catAx>
      <c:valAx>
        <c:axId val="64264344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452815"/>
        <c:crosses val="autoZero"/>
        <c:crossBetween val="between"/>
      </c:valAx>
      <c:valAx>
        <c:axId val="161082991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3191119"/>
        <c:crosses val="max"/>
        <c:crossBetween val="midCat"/>
      </c:valAx>
      <c:valAx>
        <c:axId val="3431911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082991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66172528165637"/>
          <c:w val="0.97492163009404387"/>
          <c:h val="0.792378680740972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39'!$C$5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39'!$B$6:$B$14</c:f>
              <c:strCache>
                <c:ptCount val="9"/>
                <c:pt idx="0">
                  <c:v>A - Agriculture</c:v>
                </c:pt>
                <c:pt idx="1">
                  <c:v>B - Mining</c:v>
                </c:pt>
                <c:pt idx="2">
                  <c:v>C - Manufacturing</c:v>
                </c:pt>
                <c:pt idx="3">
                  <c:v>D - Utilitities</c:v>
                </c:pt>
                <c:pt idx="4">
                  <c:v>E - Water supply</c:v>
                </c:pt>
                <c:pt idx="5">
                  <c:v>F - Construction</c:v>
                </c:pt>
                <c:pt idx="6">
                  <c:v>G - Wholesale</c:v>
                </c:pt>
                <c:pt idx="7">
                  <c:v>H - Transport</c:v>
                </c:pt>
                <c:pt idx="8">
                  <c:v>L - Real estate</c:v>
                </c:pt>
              </c:strCache>
            </c:strRef>
          </c:cat>
          <c:val>
            <c:numRef>
              <c:f>'Figure 39'!$C$6:$C$14</c:f>
              <c:numCache>
                <c:formatCode>0.00</c:formatCode>
                <c:ptCount val="9"/>
                <c:pt idx="0">
                  <c:v>-6.7489623169524338E-2</c:v>
                </c:pt>
                <c:pt idx="1">
                  <c:v>-8.0090023565999729E-2</c:v>
                </c:pt>
                <c:pt idx="2">
                  <c:v>-4.60645373147116E-2</c:v>
                </c:pt>
                <c:pt idx="3">
                  <c:v>-6.6526851122450575E-2</c:v>
                </c:pt>
                <c:pt idx="4">
                  <c:v>-4.5075761445730951E-2</c:v>
                </c:pt>
                <c:pt idx="5">
                  <c:v>-2.2941302766312451E-2</c:v>
                </c:pt>
                <c:pt idx="6">
                  <c:v>-2.5883457007602625E-2</c:v>
                </c:pt>
                <c:pt idx="7">
                  <c:v>-5.2897837078453955E-2</c:v>
                </c:pt>
                <c:pt idx="8">
                  <c:v>-1.105560816955845E-2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3-4AF4-AC3E-7CF80AF2301A}"/>
            </c:ext>
          </c:extLst>
        </c:ser>
        <c:ser>
          <c:idx val="1"/>
          <c:order val="1"/>
          <c:tx>
            <c:strRef>
              <c:f>'Figure 39'!$D$5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39'!$B$6:$B$14</c:f>
              <c:strCache>
                <c:ptCount val="9"/>
                <c:pt idx="0">
                  <c:v>A - Agriculture</c:v>
                </c:pt>
                <c:pt idx="1">
                  <c:v>B - Mining</c:v>
                </c:pt>
                <c:pt idx="2">
                  <c:v>C - Manufacturing</c:v>
                </c:pt>
                <c:pt idx="3">
                  <c:v>D - Utilitities</c:v>
                </c:pt>
                <c:pt idx="4">
                  <c:v>E - Water supply</c:v>
                </c:pt>
                <c:pt idx="5">
                  <c:v>F - Construction</c:v>
                </c:pt>
                <c:pt idx="6">
                  <c:v>G - Wholesale</c:v>
                </c:pt>
                <c:pt idx="7">
                  <c:v>H - Transport</c:v>
                </c:pt>
                <c:pt idx="8">
                  <c:v>L - Real estate</c:v>
                </c:pt>
              </c:strCache>
            </c:strRef>
          </c:cat>
          <c:val>
            <c:numRef>
              <c:f>'Figure 39'!$D$6:$D$14</c:f>
              <c:numCache>
                <c:formatCode>0.00</c:formatCode>
                <c:ptCount val="9"/>
                <c:pt idx="0">
                  <c:v>-8.8717432577786595E-2</c:v>
                </c:pt>
                <c:pt idx="1">
                  <c:v>-0.11817955915334062</c:v>
                </c:pt>
                <c:pt idx="2">
                  <c:v>-8.8166284670501568E-2</c:v>
                </c:pt>
                <c:pt idx="3">
                  <c:v>-0.14725260072464635</c:v>
                </c:pt>
                <c:pt idx="4">
                  <c:v>-9.7876231207110601E-2</c:v>
                </c:pt>
                <c:pt idx="5">
                  <c:v>-4.4935204074677548E-2</c:v>
                </c:pt>
                <c:pt idx="6">
                  <c:v>-4.4255999852971767E-2</c:v>
                </c:pt>
                <c:pt idx="7">
                  <c:v>-9.084840310508871E-2</c:v>
                </c:pt>
                <c:pt idx="8">
                  <c:v>-2.4122682758261186E-2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83-4AF4-AC3E-7CF80AF2301A}"/>
            </c:ext>
          </c:extLst>
        </c:ser>
        <c:ser>
          <c:idx val="2"/>
          <c:order val="2"/>
          <c:tx>
            <c:strRef>
              <c:f>'Figure 39'!$E$5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39'!$B$6:$B$14</c:f>
              <c:strCache>
                <c:ptCount val="9"/>
                <c:pt idx="0">
                  <c:v>A - Agriculture</c:v>
                </c:pt>
                <c:pt idx="1">
                  <c:v>B - Mining</c:v>
                </c:pt>
                <c:pt idx="2">
                  <c:v>C - Manufacturing</c:v>
                </c:pt>
                <c:pt idx="3">
                  <c:v>D - Utilitities</c:v>
                </c:pt>
                <c:pt idx="4">
                  <c:v>E - Water supply</c:v>
                </c:pt>
                <c:pt idx="5">
                  <c:v>F - Construction</c:v>
                </c:pt>
                <c:pt idx="6">
                  <c:v>G - Wholesale</c:v>
                </c:pt>
                <c:pt idx="7">
                  <c:v>H - Transport</c:v>
                </c:pt>
                <c:pt idx="8">
                  <c:v>L - Real estate</c:v>
                </c:pt>
              </c:strCache>
            </c:strRef>
          </c:cat>
          <c:val>
            <c:numRef>
              <c:f>'Figure 39'!$E$6:$E$14</c:f>
              <c:numCache>
                <c:formatCode>0.00</c:formatCode>
                <c:ptCount val="9"/>
                <c:pt idx="0">
                  <c:v>-0.17225391299295595</c:v>
                </c:pt>
                <c:pt idx="1">
                  <c:v>-0.22948905460012392</c:v>
                </c:pt>
                <c:pt idx="2">
                  <c:v>-0.21564358639304124</c:v>
                </c:pt>
                <c:pt idx="3">
                  <c:v>-0.26502167191619508</c:v>
                </c:pt>
                <c:pt idx="4">
                  <c:v>-0.22996923964982699</c:v>
                </c:pt>
                <c:pt idx="5">
                  <c:v>-0.15572727993962746</c:v>
                </c:pt>
                <c:pt idx="6">
                  <c:v>-0.14732035666247087</c:v>
                </c:pt>
                <c:pt idx="7">
                  <c:v>-0.21704651347334161</c:v>
                </c:pt>
                <c:pt idx="8">
                  <c:v>-0.10127863860562676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83-4AF4-AC3E-7CF80AF23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7452575"/>
        <c:axId val="642584400"/>
      </c:barChart>
      <c:scatterChart>
        <c:scatterStyle val="lineMarker"/>
        <c:varyColors val="0"/>
        <c:ser>
          <c:idx val="3"/>
          <c:order val="3"/>
          <c:tx>
            <c:strRef>
              <c:f>'Figure 39'!$F$5</c:f>
              <c:strCache>
                <c:ptCount val="1"/>
                <c:pt idx="0">
                  <c:v>Share in investments in scope (rhs)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prstClr val="black"/>
                  </a:solidFill>
                  <a:round/>
                </a14:hiddenLine>
              </a:ext>
            </a:extLst>
          </c:spPr>
          <c:marker>
            <c:symbol val="circle"/>
            <c:size val="5"/>
            <c:spPr>
              <a:solidFill>
                <a:srgbClr val="65B800"/>
              </a:solidFill>
              <a:ln w="9525"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>
                    <a:solidFill>
                      <a:prstClr val="black"/>
                    </a:solidFill>
                  </a14:hiddenLine>
                </a:ext>
              </a:extLst>
            </c:spPr>
          </c:marker>
          <c:xVal>
            <c:strRef>
              <c:f>'Figure 39'!$B$6:$B$14</c:f>
              <c:strCache>
                <c:ptCount val="9"/>
                <c:pt idx="0">
                  <c:v>A - Agriculture</c:v>
                </c:pt>
                <c:pt idx="1">
                  <c:v>B - Mining</c:v>
                </c:pt>
                <c:pt idx="2">
                  <c:v>C - Manufacturing</c:v>
                </c:pt>
                <c:pt idx="3">
                  <c:v>D - Utilitities</c:v>
                </c:pt>
                <c:pt idx="4">
                  <c:v>E - Water supply</c:v>
                </c:pt>
                <c:pt idx="5">
                  <c:v>F - Construction</c:v>
                </c:pt>
                <c:pt idx="6">
                  <c:v>G - Wholesale</c:v>
                </c:pt>
                <c:pt idx="7">
                  <c:v>H - Transport</c:v>
                </c:pt>
                <c:pt idx="8">
                  <c:v>L - Real estate</c:v>
                </c:pt>
              </c:strCache>
            </c:strRef>
          </c:xVal>
          <c:yVal>
            <c:numRef>
              <c:f>'Figure 39'!$F$6:$F$14</c:f>
              <c:numCache>
                <c:formatCode>0.00</c:formatCode>
                <c:ptCount val="9"/>
                <c:pt idx="0">
                  <c:v>2.0395849428500083E-4</c:v>
                </c:pt>
                <c:pt idx="1">
                  <c:v>2.0888294888471376E-3</c:v>
                </c:pt>
                <c:pt idx="2">
                  <c:v>4.2743169696119521E-2</c:v>
                </c:pt>
                <c:pt idx="3">
                  <c:v>1.2825568946318358E-2</c:v>
                </c:pt>
                <c:pt idx="4">
                  <c:v>1.1463498828929858E-3</c:v>
                </c:pt>
                <c:pt idx="5">
                  <c:v>2.4527644674826217E-3</c:v>
                </c:pt>
                <c:pt idx="6">
                  <c:v>4.4097884285366051E-3</c:v>
                </c:pt>
                <c:pt idx="7">
                  <c:v>1.0053585660320956E-2</c:v>
                </c:pt>
                <c:pt idx="8">
                  <c:v>2.13762519942097E-2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83-4AF4-AC3E-7CF80AF23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862160"/>
        <c:axId val="200879039"/>
      </c:scatterChart>
      <c:catAx>
        <c:axId val="117452575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2584400"/>
        <c:crosses val="autoZero"/>
        <c:auto val="1"/>
        <c:lblAlgn val="ctr"/>
        <c:lblOffset val="100"/>
        <c:noMultiLvlLbl val="0"/>
      </c:catAx>
      <c:valAx>
        <c:axId val="64258440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452575"/>
        <c:crosses val="autoZero"/>
        <c:crossBetween val="between"/>
      </c:valAx>
      <c:valAx>
        <c:axId val="200879039"/>
        <c:scaling>
          <c:orientation val="minMax"/>
          <c:max val="0.12000000000000001"/>
        </c:scaling>
        <c:delete val="0"/>
        <c:axPos val="r"/>
        <c:numFmt formatCode="0%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5862160"/>
        <c:crosses val="max"/>
        <c:crossBetween val="midCat"/>
      </c:valAx>
      <c:valAx>
        <c:axId val="206586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879039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47686208974931"/>
          <c:w val="0.95793696373768833"/>
          <c:h val="0.87348245729191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4'!$C$5</c:f>
              <c:strCache>
                <c:ptCount val="1"/>
                <c:pt idx="0">
                  <c:v>Adverse macroeconomic shock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4'!$B$6:$B$16</c:f>
              <c:strCache>
                <c:ptCount val="11"/>
                <c:pt idx="0">
                  <c:v>A Agriculture</c:v>
                </c:pt>
                <c:pt idx="1">
                  <c:v>B Mining and quarrying</c:v>
                </c:pt>
                <c:pt idx="2">
                  <c:v>C Manufacturing</c:v>
                </c:pt>
                <c:pt idx="3">
                  <c:v>D Utilities</c:v>
                </c:pt>
                <c:pt idx="4">
                  <c:v>E Water supply</c:v>
                </c:pt>
                <c:pt idx="5">
                  <c:v>F Construction</c:v>
                </c:pt>
                <c:pt idx="6">
                  <c:v>G Wholesale and retail</c:v>
                </c:pt>
                <c:pt idx="7">
                  <c:v>H Transport</c:v>
                </c:pt>
                <c:pt idx="8">
                  <c:v>I Accommodation and food</c:v>
                </c:pt>
                <c:pt idx="9">
                  <c:v>L Real estate</c:v>
                </c:pt>
                <c:pt idx="10">
                  <c:v>Other</c:v>
                </c:pt>
              </c:strCache>
            </c:strRef>
          </c:cat>
          <c:val>
            <c:numRef>
              <c:f>'Figure 4'!$C$6:$C$16</c:f>
              <c:numCache>
                <c:formatCode>0.00</c:formatCode>
                <c:ptCount val="11"/>
                <c:pt idx="0">
                  <c:v>-0.11381754771420094</c:v>
                </c:pt>
                <c:pt idx="1">
                  <c:v>-0.13503823979949003</c:v>
                </c:pt>
                <c:pt idx="2">
                  <c:v>-0.17134384283107496</c:v>
                </c:pt>
                <c:pt idx="3">
                  <c:v>-9.9495838611570964E-2</c:v>
                </c:pt>
                <c:pt idx="4">
                  <c:v>-9.9368194506461061E-2</c:v>
                </c:pt>
                <c:pt idx="5">
                  <c:v>-9.1395250410735929E-2</c:v>
                </c:pt>
                <c:pt idx="6">
                  <c:v>-0.11973149994964305</c:v>
                </c:pt>
                <c:pt idx="7">
                  <c:v>-0.14247927274954597</c:v>
                </c:pt>
                <c:pt idx="8">
                  <c:v>-0.10338770588156998</c:v>
                </c:pt>
                <c:pt idx="9">
                  <c:v>-7.1463039434799924E-2</c:v>
                </c:pt>
                <c:pt idx="10">
                  <c:v>-8.3141616093234921E-2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9-446F-991D-5AA0DF144DAC}"/>
            </c:ext>
          </c:extLst>
        </c:ser>
        <c:ser>
          <c:idx val="1"/>
          <c:order val="1"/>
          <c:tx>
            <c:strRef>
              <c:f>'Figure 4'!$D$5</c:f>
              <c:strCache>
                <c:ptCount val="1"/>
                <c:pt idx="0">
                  <c:v>RoB Shock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4'!$B$6:$B$16</c:f>
              <c:strCache>
                <c:ptCount val="11"/>
                <c:pt idx="0">
                  <c:v>A Agriculture</c:v>
                </c:pt>
                <c:pt idx="1">
                  <c:v>B Mining and quarrying</c:v>
                </c:pt>
                <c:pt idx="2">
                  <c:v>C Manufacturing</c:v>
                </c:pt>
                <c:pt idx="3">
                  <c:v>D Utilities</c:v>
                </c:pt>
                <c:pt idx="4">
                  <c:v>E Water supply</c:v>
                </c:pt>
                <c:pt idx="5">
                  <c:v>F Construction</c:v>
                </c:pt>
                <c:pt idx="6">
                  <c:v>G Wholesale and retail</c:v>
                </c:pt>
                <c:pt idx="7">
                  <c:v>H Transport</c:v>
                </c:pt>
                <c:pt idx="8">
                  <c:v>I Accommodation and food</c:v>
                </c:pt>
                <c:pt idx="9">
                  <c:v>L Real estate</c:v>
                </c:pt>
                <c:pt idx="10">
                  <c:v>Other</c:v>
                </c:pt>
              </c:strCache>
            </c:strRef>
          </c:cat>
          <c:val>
            <c:numRef>
              <c:f>'Figure 4'!$D$6:$D$16</c:f>
              <c:numCache>
                <c:formatCode>0.00</c:formatCode>
                <c:ptCount val="11"/>
                <c:pt idx="0">
                  <c:v>-2.7336661000000095E-2</c:v>
                </c:pt>
                <c:pt idx="1">
                  <c:v>-7.9869806999999904E-2</c:v>
                </c:pt>
                <c:pt idx="2">
                  <c:v>-3.6353827999999977E-2</c:v>
                </c:pt>
                <c:pt idx="3">
                  <c:v>-8.0538365999999972E-2</c:v>
                </c:pt>
                <c:pt idx="4">
                  <c:v>-7.0703966999999812E-2</c:v>
                </c:pt>
                <c:pt idx="5">
                  <c:v>-1.4891755000000062E-2</c:v>
                </c:pt>
                <c:pt idx="6">
                  <c:v>-1.0854286999999907E-2</c:v>
                </c:pt>
                <c:pt idx="7">
                  <c:v>-6.1284668999999958E-2</c:v>
                </c:pt>
                <c:pt idx="8">
                  <c:v>-1.5584178000000115E-2</c:v>
                </c:pt>
                <c:pt idx="9">
                  <c:v>-3.908031000000145E-3</c:v>
                </c:pt>
                <c:pt idx="10">
                  <c:v>-9.5860358000000364E-3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9-446F-991D-5AA0DF144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7079472"/>
        <c:axId val="546355232"/>
      </c:barChart>
      <c:catAx>
        <c:axId val="65707947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6355232"/>
        <c:crosses val="autoZero"/>
        <c:auto val="1"/>
        <c:lblAlgn val="ctr"/>
        <c:lblOffset val="100"/>
        <c:noMultiLvlLbl val="0"/>
      </c:catAx>
      <c:valAx>
        <c:axId val="546355232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07947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276266864048147"/>
          <c:w val="0.97486100975603962"/>
          <c:h val="0.78452464663880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40'!$C$5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40'!$B$6:$B$14</c:f>
              <c:strCache>
                <c:ptCount val="9"/>
                <c:pt idx="0">
                  <c:v>A - Agriculture</c:v>
                </c:pt>
                <c:pt idx="1">
                  <c:v>B - Mining</c:v>
                </c:pt>
                <c:pt idx="2">
                  <c:v>C - Manufacturing</c:v>
                </c:pt>
                <c:pt idx="3">
                  <c:v>D - Utilitities</c:v>
                </c:pt>
                <c:pt idx="4">
                  <c:v>E - Water supply</c:v>
                </c:pt>
                <c:pt idx="5">
                  <c:v>F - Construction</c:v>
                </c:pt>
                <c:pt idx="6">
                  <c:v>G - Wholesale</c:v>
                </c:pt>
                <c:pt idx="7">
                  <c:v>H - Transport</c:v>
                </c:pt>
                <c:pt idx="8">
                  <c:v>L - Real estate</c:v>
                </c:pt>
              </c:strCache>
            </c:strRef>
          </c:cat>
          <c:val>
            <c:numRef>
              <c:f>'Figure 40'!$C$6:$C$14</c:f>
              <c:numCache>
                <c:formatCode>0.00</c:formatCode>
                <c:ptCount val="9"/>
                <c:pt idx="0">
                  <c:v>-8.3819730549081303E-2</c:v>
                </c:pt>
                <c:pt idx="1">
                  <c:v>-0.12289036509174825</c:v>
                </c:pt>
                <c:pt idx="2">
                  <c:v>-5.475426950536446E-2</c:v>
                </c:pt>
                <c:pt idx="3">
                  <c:v>-9.2287268902923214E-2</c:v>
                </c:pt>
                <c:pt idx="4">
                  <c:v>-7.459467832711017E-2</c:v>
                </c:pt>
                <c:pt idx="5">
                  <c:v>-3.0362828185349362E-2</c:v>
                </c:pt>
                <c:pt idx="6">
                  <c:v>-3.3563340783384056E-2</c:v>
                </c:pt>
                <c:pt idx="7">
                  <c:v>-8.3718204441000976E-2</c:v>
                </c:pt>
                <c:pt idx="8">
                  <c:v>-2.0453447734856252E-2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9-4619-B612-7B442DE6A210}"/>
            </c:ext>
          </c:extLst>
        </c:ser>
        <c:ser>
          <c:idx val="1"/>
          <c:order val="1"/>
          <c:tx>
            <c:strRef>
              <c:f>'Figure 40'!$D$5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40'!$B$6:$B$14</c:f>
              <c:strCache>
                <c:ptCount val="9"/>
                <c:pt idx="0">
                  <c:v>A - Agriculture</c:v>
                </c:pt>
                <c:pt idx="1">
                  <c:v>B - Mining</c:v>
                </c:pt>
                <c:pt idx="2">
                  <c:v>C - Manufacturing</c:v>
                </c:pt>
                <c:pt idx="3">
                  <c:v>D - Utilitities</c:v>
                </c:pt>
                <c:pt idx="4">
                  <c:v>E - Water supply</c:v>
                </c:pt>
                <c:pt idx="5">
                  <c:v>F - Construction</c:v>
                </c:pt>
                <c:pt idx="6">
                  <c:v>G - Wholesale</c:v>
                </c:pt>
                <c:pt idx="7">
                  <c:v>H - Transport</c:v>
                </c:pt>
                <c:pt idx="8">
                  <c:v>L - Real estate</c:v>
                </c:pt>
              </c:strCache>
            </c:strRef>
          </c:cat>
          <c:val>
            <c:numRef>
              <c:f>'Figure 40'!$D$6:$D$14</c:f>
              <c:numCache>
                <c:formatCode>0.00</c:formatCode>
                <c:ptCount val="9"/>
                <c:pt idx="0">
                  <c:v>-0.10625794764761515</c:v>
                </c:pt>
                <c:pt idx="1">
                  <c:v>-0.1646518180437932</c:v>
                </c:pt>
                <c:pt idx="2">
                  <c:v>-8.2440407539915578E-2</c:v>
                </c:pt>
                <c:pt idx="3">
                  <c:v>-0.16659009936181296</c:v>
                </c:pt>
                <c:pt idx="4">
                  <c:v>-0.12035462815841348</c:v>
                </c:pt>
                <c:pt idx="5">
                  <c:v>-4.9254030564977298E-2</c:v>
                </c:pt>
                <c:pt idx="6">
                  <c:v>-3.7586734996438463E-2</c:v>
                </c:pt>
                <c:pt idx="7">
                  <c:v>-0.12407724898788958</c:v>
                </c:pt>
                <c:pt idx="8">
                  <c:v>-2.481370898275451E-2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19-4619-B612-7B442DE6A210}"/>
            </c:ext>
          </c:extLst>
        </c:ser>
        <c:ser>
          <c:idx val="2"/>
          <c:order val="2"/>
          <c:tx>
            <c:strRef>
              <c:f>'Figure 40'!$E$5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40'!$B$6:$B$14</c:f>
              <c:strCache>
                <c:ptCount val="9"/>
                <c:pt idx="0">
                  <c:v>A - Agriculture</c:v>
                </c:pt>
                <c:pt idx="1">
                  <c:v>B - Mining</c:v>
                </c:pt>
                <c:pt idx="2">
                  <c:v>C - Manufacturing</c:v>
                </c:pt>
                <c:pt idx="3">
                  <c:v>D - Utilitities</c:v>
                </c:pt>
                <c:pt idx="4">
                  <c:v>E - Water supply</c:v>
                </c:pt>
                <c:pt idx="5">
                  <c:v>F - Construction</c:v>
                </c:pt>
                <c:pt idx="6">
                  <c:v>G - Wholesale</c:v>
                </c:pt>
                <c:pt idx="7">
                  <c:v>H - Transport</c:v>
                </c:pt>
                <c:pt idx="8">
                  <c:v>L - Real estate</c:v>
                </c:pt>
              </c:strCache>
            </c:strRef>
          </c:cat>
          <c:val>
            <c:numRef>
              <c:f>'Figure 40'!$E$6:$E$14</c:f>
              <c:numCache>
                <c:formatCode>0.00</c:formatCode>
                <c:ptCount val="9"/>
                <c:pt idx="0">
                  <c:v>-0.18450293458609093</c:v>
                </c:pt>
                <c:pt idx="1">
                  <c:v>-0.2752334207815596</c:v>
                </c:pt>
                <c:pt idx="2">
                  <c:v>-0.21069877763035275</c:v>
                </c:pt>
                <c:pt idx="3">
                  <c:v>-0.28819705507165622</c:v>
                </c:pt>
                <c:pt idx="4">
                  <c:v>-0.22985596839396222</c:v>
                </c:pt>
                <c:pt idx="5">
                  <c:v>-0.1521825121334634</c:v>
                </c:pt>
                <c:pt idx="6">
                  <c:v>-0.13637411680644232</c:v>
                </c:pt>
                <c:pt idx="7">
                  <c:v>-0.25509211954225963</c:v>
                </c:pt>
                <c:pt idx="8">
                  <c:v>-9.2555846045950033E-2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19-4619-B612-7B442DE6A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52916927"/>
        <c:axId val="200917439"/>
      </c:barChart>
      <c:scatterChart>
        <c:scatterStyle val="lineMarker"/>
        <c:varyColors val="0"/>
        <c:ser>
          <c:idx val="3"/>
          <c:order val="3"/>
          <c:tx>
            <c:strRef>
              <c:f>'Figure 40'!$F$5</c:f>
              <c:strCache>
                <c:ptCount val="1"/>
                <c:pt idx="0">
                  <c:v>Share in investments in scope (rhs)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prstClr val="black"/>
                  </a:solidFill>
                  <a:round/>
                </a14:hiddenLine>
              </a:ext>
            </a:extLst>
          </c:spPr>
          <c:marker>
            <c:symbol val="circle"/>
            <c:size val="5"/>
            <c:spPr>
              <a:solidFill>
                <a:srgbClr val="65B800"/>
              </a:solidFill>
              <a:ln w="9525"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>
                    <a:solidFill>
                      <a:prstClr val="black"/>
                    </a:solidFill>
                  </a14:hiddenLine>
                </a:ext>
              </a:extLst>
            </c:spPr>
          </c:marker>
          <c:xVal>
            <c:strRef>
              <c:f>'Figure 40'!$B$6:$B$14</c:f>
              <c:strCache>
                <c:ptCount val="9"/>
                <c:pt idx="0">
                  <c:v>A - Agriculture</c:v>
                </c:pt>
                <c:pt idx="1">
                  <c:v>B - Mining</c:v>
                </c:pt>
                <c:pt idx="2">
                  <c:v>C - Manufacturing</c:v>
                </c:pt>
                <c:pt idx="3">
                  <c:v>D - Utilitities</c:v>
                </c:pt>
                <c:pt idx="4">
                  <c:v>E - Water supply</c:v>
                </c:pt>
                <c:pt idx="5">
                  <c:v>F - Construction</c:v>
                </c:pt>
                <c:pt idx="6">
                  <c:v>G - Wholesale</c:v>
                </c:pt>
                <c:pt idx="7">
                  <c:v>H - Transport</c:v>
                </c:pt>
                <c:pt idx="8">
                  <c:v>L - Real estate</c:v>
                </c:pt>
              </c:strCache>
            </c:strRef>
          </c:xVal>
          <c:yVal>
            <c:numRef>
              <c:f>'Figure 40'!$F$6:$F$14</c:f>
              <c:numCache>
                <c:formatCode>0.00</c:formatCode>
                <c:ptCount val="9"/>
                <c:pt idx="0">
                  <c:v>1.1072896095648769E-3</c:v>
                </c:pt>
                <c:pt idx="1">
                  <c:v>4.0727418862404746E-3</c:v>
                </c:pt>
                <c:pt idx="2">
                  <c:v>0.10454316928329317</c:v>
                </c:pt>
                <c:pt idx="3">
                  <c:v>1.5120245757633257E-2</c:v>
                </c:pt>
                <c:pt idx="4">
                  <c:v>1.6540855118317257E-3</c:v>
                </c:pt>
                <c:pt idx="5">
                  <c:v>2.6445134461349352E-3</c:v>
                </c:pt>
                <c:pt idx="6">
                  <c:v>1.546295095294172E-2</c:v>
                </c:pt>
                <c:pt idx="7">
                  <c:v>1.0200341216135167E-2</c:v>
                </c:pt>
                <c:pt idx="8">
                  <c:v>3.1786245213835794E-2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219-4619-B612-7B442DE6A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690047"/>
        <c:axId val="200887679"/>
      </c:scatterChart>
      <c:catAx>
        <c:axId val="35291692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917439"/>
        <c:crosses val="autoZero"/>
        <c:auto val="1"/>
        <c:lblAlgn val="ctr"/>
        <c:lblOffset val="100"/>
        <c:noMultiLvlLbl val="0"/>
      </c:catAx>
      <c:valAx>
        <c:axId val="200917439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916927"/>
        <c:crosses val="autoZero"/>
        <c:crossBetween val="between"/>
      </c:valAx>
      <c:valAx>
        <c:axId val="200887679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90047"/>
        <c:crosses val="max"/>
        <c:crossBetween val="midCat"/>
      </c:valAx>
      <c:valAx>
        <c:axId val="886900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887679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7489539748953979"/>
          <c:h val="0.866936349984681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41'!$B$6</c:f>
              <c:strCache>
                <c:ptCount val="1"/>
                <c:pt idx="0">
                  <c:v>Neither unit-linked nor index-linked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41'!$C$5:$E$5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41'!$C$6:$E$6</c:f>
              <c:numCache>
                <c:formatCode>0.00</c:formatCode>
                <c:ptCount val="3"/>
                <c:pt idx="0">
                  <c:v>0.68621948729910243</c:v>
                </c:pt>
                <c:pt idx="1">
                  <c:v>0.76318078139606982</c:v>
                </c:pt>
                <c:pt idx="2">
                  <c:v>0.79531299154233925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F-4E73-8BBF-2615A4BA1519}"/>
            </c:ext>
          </c:extLst>
        </c:ser>
        <c:ser>
          <c:idx val="1"/>
          <c:order val="1"/>
          <c:tx>
            <c:strRef>
              <c:f>'Figure 41'!$B$7</c:f>
              <c:strCache>
                <c:ptCount val="1"/>
                <c:pt idx="0">
                  <c:v>Unit-linked or index-linked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41'!$C$5:$E$5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41'!$C$7:$E$7</c:f>
              <c:numCache>
                <c:formatCode>0.00</c:formatCode>
                <c:ptCount val="3"/>
                <c:pt idx="0">
                  <c:v>0.31378051270089763</c:v>
                </c:pt>
                <c:pt idx="1">
                  <c:v>0.23681921860393018</c:v>
                </c:pt>
                <c:pt idx="2">
                  <c:v>0.20468700845766077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F-4E73-8BBF-2615A4BA1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2460671"/>
        <c:axId val="161085391"/>
      </c:barChart>
      <c:catAx>
        <c:axId val="182460671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85391"/>
        <c:crosses val="autoZero"/>
        <c:auto val="1"/>
        <c:lblAlgn val="ctr"/>
        <c:lblOffset val="100"/>
        <c:noMultiLvlLbl val="0"/>
      </c:catAx>
      <c:valAx>
        <c:axId val="161085391"/>
        <c:scaling>
          <c:orientation val="minMax"/>
          <c:max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4606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7489539748953979"/>
          <c:h val="0.869542983526497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42'!$B$6</c:f>
              <c:strCache>
                <c:ptCount val="1"/>
                <c:pt idx="0">
                  <c:v>Mixed and defined benefit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42'!$C$5:$E$5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42'!$C$6:$E$6</c:f>
              <c:numCache>
                <c:formatCode>0.00</c:formatCode>
                <c:ptCount val="3"/>
                <c:pt idx="0">
                  <c:v>0.93781165760373131</c:v>
                </c:pt>
                <c:pt idx="1">
                  <c:v>0.9362486741773085</c:v>
                </c:pt>
                <c:pt idx="2">
                  <c:v>0.93522813298740004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0-47B2-B540-6CC4501F459C}"/>
            </c:ext>
          </c:extLst>
        </c:ser>
        <c:ser>
          <c:idx val="1"/>
          <c:order val="1"/>
          <c:tx>
            <c:strRef>
              <c:f>'Figure 42'!$B$7</c:f>
              <c:strCache>
                <c:ptCount val="1"/>
                <c:pt idx="0">
                  <c:v>Defined contribution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42'!$C$5:$E$5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42'!$C$7:$E$7</c:f>
              <c:numCache>
                <c:formatCode>0.00</c:formatCode>
                <c:ptCount val="3"/>
                <c:pt idx="0">
                  <c:v>6.2188342396268657E-2</c:v>
                </c:pt>
                <c:pt idx="1">
                  <c:v>6.375132582269151E-2</c:v>
                </c:pt>
                <c:pt idx="2">
                  <c:v>6.4771867012599973E-2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0-47B2-B540-6CC4501F4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52875167"/>
        <c:axId val="161072431"/>
      </c:barChart>
      <c:catAx>
        <c:axId val="35287516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72431"/>
        <c:crosses val="autoZero"/>
        <c:auto val="1"/>
        <c:lblAlgn val="ctr"/>
        <c:lblOffset val="100"/>
        <c:noMultiLvlLbl val="0"/>
      </c:catAx>
      <c:valAx>
        <c:axId val="161072431"/>
        <c:scaling>
          <c:orientation val="minMax"/>
          <c:max val="1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875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2047686208974931"/>
          <c:w val="0.97899159663865543"/>
          <c:h val="0.87348245729191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43'!$C$5</c:f>
              <c:strCache>
                <c:ptCount val="1"/>
                <c:pt idx="0">
                  <c:v>Total exposure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'Figure 43'!$B$6:$B$8</c:f>
              <c:strCache>
                <c:ptCount val="3"/>
                <c:pt idx="0">
                  <c:v>EU</c:v>
                </c:pt>
                <c:pt idx="1">
                  <c:v>US</c:v>
                </c:pt>
                <c:pt idx="2">
                  <c:v>Rest of World</c:v>
                </c:pt>
              </c:strCache>
            </c:strRef>
          </c:cat>
          <c:val>
            <c:numRef>
              <c:f>'Figure 43'!$C$6:$C$8</c:f>
              <c:numCache>
                <c:formatCode>#,##0.00</c:formatCode>
                <c:ptCount val="3"/>
                <c:pt idx="0">
                  <c:v>14.689</c:v>
                </c:pt>
                <c:pt idx="1">
                  <c:v>28.077999999999999</c:v>
                </c:pt>
                <c:pt idx="2">
                  <c:v>18.445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E-4A68-802A-27FAA4279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37151360"/>
        <c:axId val="1187540992"/>
      </c:barChart>
      <c:scatterChart>
        <c:scatterStyle val="lineMarker"/>
        <c:varyColors val="0"/>
        <c:ser>
          <c:idx val="1"/>
          <c:order val="1"/>
          <c:tx>
            <c:strRef>
              <c:f>'Figure 43'!$D$5</c:f>
              <c:strCache>
                <c:ptCount val="1"/>
                <c:pt idx="0">
                  <c:v>Number of funds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prstClr val="black"/>
                  </a:solidFill>
                  <a:round/>
                </a14:hiddenLine>
              </a:ext>
            </a:extLst>
          </c:spPr>
          <c:marker>
            <c:symbol val="circle"/>
            <c:size val="5"/>
            <c:spPr>
              <a:solidFill>
                <a:srgbClr val="FFB400"/>
              </a:solidFill>
              <a:ln w="9525"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>
                    <a:solidFill>
                      <a:prstClr val="black"/>
                    </a:solidFill>
                  </a14:hiddenLine>
                </a:ext>
              </a:extLst>
            </c:spPr>
          </c:marker>
          <c:xVal>
            <c:strRef>
              <c:f>'Figure 43'!$B$6:$B$8</c:f>
              <c:strCache>
                <c:ptCount val="3"/>
                <c:pt idx="0">
                  <c:v>EU</c:v>
                </c:pt>
                <c:pt idx="1">
                  <c:v>US</c:v>
                </c:pt>
                <c:pt idx="2">
                  <c:v>Rest of World</c:v>
                </c:pt>
              </c:strCache>
            </c:strRef>
          </c:xVal>
          <c:yVal>
            <c:numRef>
              <c:f>'Figure 43'!$D$6:$D$8</c:f>
              <c:numCache>
                <c:formatCode>#,##0</c:formatCode>
                <c:ptCount val="3"/>
                <c:pt idx="0">
                  <c:v>22215</c:v>
                </c:pt>
                <c:pt idx="1">
                  <c:v>14510</c:v>
                </c:pt>
                <c:pt idx="2">
                  <c:v>22022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BE-4A68-802A-27FAA4279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5956032"/>
        <c:axId val="1309476688"/>
      </c:scatterChart>
      <c:catAx>
        <c:axId val="113715136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7540992"/>
        <c:crosses val="autoZero"/>
        <c:auto val="1"/>
        <c:lblAlgn val="ctr"/>
        <c:lblOffset val="100"/>
        <c:noMultiLvlLbl val="0"/>
      </c:catAx>
      <c:valAx>
        <c:axId val="1187540992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7151360"/>
        <c:crosses val="autoZero"/>
        <c:crossBetween val="between"/>
      </c:valAx>
      <c:valAx>
        <c:axId val="1309476688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5956032"/>
        <c:crosses val="max"/>
        <c:crossBetween val="midCat"/>
      </c:valAx>
      <c:valAx>
        <c:axId val="1275956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9476688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9283314669652"/>
          <c:y val="0"/>
          <c:w val="0.41881298992161253"/>
          <c:h val="1"/>
        </c:manualLayout>
      </c:layout>
      <c:pieChart>
        <c:varyColors val="1"/>
        <c:ser>
          <c:idx val="0"/>
          <c:order val="0"/>
          <c:tx>
            <c:strRef>
              <c:f>'Figure 44'!$C$5</c:f>
              <c:strCache>
                <c:ptCount val="1"/>
                <c:pt idx="0">
                  <c:v>Share</c:v>
                </c:pt>
              </c:strCache>
            </c:strRef>
          </c:tx>
          <c:dPt>
            <c:idx val="0"/>
            <c:bubble3D val="0"/>
            <c:spPr>
              <a:solidFill>
                <a:srgbClr val="003299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B096-4704-A85A-A0F0795325FE}"/>
              </c:ext>
            </c:extLst>
          </c:dPt>
          <c:dPt>
            <c:idx val="1"/>
            <c:bubble3D val="0"/>
            <c:spPr>
              <a:solidFill>
                <a:srgbClr val="FFB400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2-B096-4704-A85A-A0F0795325FE}"/>
              </c:ext>
            </c:extLst>
          </c:dPt>
          <c:dPt>
            <c:idx val="2"/>
            <c:bubble3D val="0"/>
            <c:spPr>
              <a:solidFill>
                <a:srgbClr val="FF4B00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B096-4704-A85A-A0F0795325FE}"/>
              </c:ext>
            </c:extLst>
          </c:dPt>
          <c:dPt>
            <c:idx val="3"/>
            <c:bubble3D val="0"/>
            <c:spPr>
              <a:solidFill>
                <a:srgbClr val="65B800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B096-4704-A85A-A0F0795325FE}"/>
              </c:ext>
            </c:extLst>
          </c:dPt>
          <c:dPt>
            <c:idx val="4"/>
            <c:bubble3D val="0"/>
            <c:spPr>
              <a:solidFill>
                <a:srgbClr val="00B1EA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B096-4704-A85A-A0F0795325FE}"/>
              </c:ext>
            </c:extLst>
          </c:dPt>
          <c:dPt>
            <c:idx val="5"/>
            <c:bubble3D val="0"/>
            <c:spPr>
              <a:solidFill>
                <a:srgbClr val="007816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B096-4704-A85A-A0F0795325FE}"/>
              </c:ext>
            </c:extLst>
          </c:dPt>
          <c:dPt>
            <c:idx val="6"/>
            <c:bubble3D val="0"/>
            <c:spPr>
              <a:solidFill>
                <a:srgbClr val="8139C6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B096-4704-A85A-A0F0795325FE}"/>
              </c:ext>
            </c:extLst>
          </c:dPt>
          <c:dPt>
            <c:idx val="7"/>
            <c:bubble3D val="0"/>
            <c:spPr>
              <a:solidFill>
                <a:srgbClr val="5C5C5C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8-B096-4704-A85A-A0F0795325FE}"/>
              </c:ext>
            </c:extLst>
          </c:dPt>
          <c:dPt>
            <c:idx val="8"/>
            <c:bubble3D val="0"/>
            <c:spPr>
              <a:solidFill>
                <a:srgbClr val="98A1D0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B096-4704-A85A-A0F0795325FE}"/>
              </c:ext>
            </c:extLst>
          </c:dPt>
          <c:dPt>
            <c:idx val="9"/>
            <c:bubble3D val="0"/>
            <c:spPr>
              <a:solidFill>
                <a:srgbClr val="FDDDA7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A-B096-4704-A85A-A0F0795325FE}"/>
              </c:ext>
            </c:extLst>
          </c:dPt>
          <c:dPt>
            <c:idx val="10"/>
            <c:bubble3D val="0"/>
            <c:spPr>
              <a:solidFill>
                <a:srgbClr val="F6B183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B096-4704-A85A-A0F0795325FE}"/>
              </c:ext>
            </c:extLst>
          </c:dPt>
          <c:dPt>
            <c:idx val="11"/>
            <c:bubble3D val="0"/>
            <c:spPr>
              <a:solidFill>
                <a:srgbClr val="CEE1AF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C-B096-4704-A85A-A0F0795325FE}"/>
              </c:ext>
            </c:extLst>
          </c:dPt>
          <c:dPt>
            <c:idx val="12"/>
            <c:bubble3D val="0"/>
            <c:spPr>
              <a:solidFill>
                <a:srgbClr val="D7EEF8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B096-4704-A85A-A0F0795325FE}"/>
              </c:ext>
            </c:extLst>
          </c:dPt>
          <c:dLbls>
            <c:dLbl>
              <c:idx val="0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96-4704-A85A-A0F0795325FE}"/>
                </c:ext>
              </c:extLst>
            </c:dLbl>
            <c:dLbl>
              <c:idx val="2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166673930240636"/>
                      <c:h val="0.155414438502673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096-4704-A85A-A0F0795325FE}"/>
                </c:ext>
              </c:extLst>
            </c:dLbl>
            <c:dLbl>
              <c:idx val="3"/>
              <c:layout>
                <c:manualLayout>
                  <c:x val="7.1272337385426127E-2"/>
                  <c:y val="-7.35294117647058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312571378915156"/>
                      <c:h val="0.121991978609625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096-4704-A85A-A0F0795325F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3900439113688631"/>
                      <c:h val="0.115307486631016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096-4704-A85A-A0F0795325FE}"/>
                </c:ext>
              </c:extLst>
            </c:dLbl>
            <c:dLbl>
              <c:idx val="5"/>
              <c:layout>
                <c:manualLayout>
                  <c:x val="-0.33510461758148502"/>
                  <c:y val="-4.21791443850267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96-4704-A85A-A0F0795325FE}"/>
                </c:ext>
              </c:extLst>
            </c:dLbl>
            <c:dLbl>
              <c:idx val="6"/>
              <c:layout>
                <c:manualLayout>
                  <c:x val="-7.5820576983756202E-2"/>
                  <c:y val="-4.01069518716577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426150116782263"/>
                      <c:h val="0.121991978609625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096-4704-A85A-A0F0795325FE}"/>
                </c:ext>
              </c:extLst>
            </c:dLbl>
            <c:dLbl>
              <c:idx val="7"/>
              <c:layout>
                <c:manualLayout>
                  <c:x val="-7.0204237947922382E-2"/>
                  <c:y val="-0.186163101604278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285741640886418"/>
                      <c:h val="0.147058823529411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B096-4704-A85A-A0F0795325FE}"/>
                </c:ext>
              </c:extLst>
            </c:dLbl>
            <c:dLbl>
              <c:idx val="8"/>
              <c:layout>
                <c:manualLayout>
                  <c:x val="-0.14196568328402823"/>
                  <c:y val="-0.360394121857762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96-4704-A85A-A0F0795325FE}"/>
                </c:ext>
              </c:extLst>
            </c:dLbl>
            <c:dLbl>
              <c:idx val="11"/>
              <c:layout>
                <c:manualLayout>
                  <c:x val="1.2546105389496428E-2"/>
                  <c:y val="3.50935828877005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96-4704-A85A-A0F0795325FE}"/>
                </c:ext>
              </c:extLst>
            </c:dLbl>
            <c:dLbl>
              <c:idx val="12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096-4704-A85A-A0F0795325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44'!$B$6:$B$18</c:f>
              <c:strCache>
                <c:ptCount val="13"/>
                <c:pt idx="0">
                  <c:v>A Agriculture</c:v>
                </c:pt>
                <c:pt idx="1">
                  <c:v>B Mining</c:v>
                </c:pt>
                <c:pt idx="2">
                  <c:v>C Manufacturing</c:v>
                </c:pt>
                <c:pt idx="3">
                  <c:v>D Utilities</c:v>
                </c:pt>
                <c:pt idx="4">
                  <c:v>E Water supply</c:v>
                </c:pt>
                <c:pt idx="5">
                  <c:v>F Construction</c:v>
                </c:pt>
                <c:pt idx="6">
                  <c:v>G Wholesale</c:v>
                </c:pt>
                <c:pt idx="7">
                  <c:v>H Transport</c:v>
                </c:pt>
                <c:pt idx="8">
                  <c:v>I Accommodation and food</c:v>
                </c:pt>
                <c:pt idx="9">
                  <c:v>J Communications</c:v>
                </c:pt>
                <c:pt idx="10">
                  <c:v>K Financial services</c:v>
                </c:pt>
                <c:pt idx="11">
                  <c:v>L Real estate</c:v>
                </c:pt>
                <c:pt idx="12">
                  <c:v>Other</c:v>
                </c:pt>
              </c:strCache>
            </c:strRef>
          </c:cat>
          <c:val>
            <c:numRef>
              <c:f>'Figure 44'!$C$6:$C$18</c:f>
              <c:numCache>
                <c:formatCode>0.00</c:formatCode>
                <c:ptCount val="13"/>
                <c:pt idx="0">
                  <c:v>7.315907667848979E-4</c:v>
                </c:pt>
                <c:pt idx="1">
                  <c:v>3.9813780727343331E-2</c:v>
                </c:pt>
                <c:pt idx="2">
                  <c:v>0.44672548606101375</c:v>
                </c:pt>
                <c:pt idx="3">
                  <c:v>2.9343306457546806E-2</c:v>
                </c:pt>
                <c:pt idx="4">
                  <c:v>3.6343299482544719E-3</c:v>
                </c:pt>
                <c:pt idx="5">
                  <c:v>1.605357484747541E-2</c:v>
                </c:pt>
                <c:pt idx="6">
                  <c:v>6.4451485188647864E-2</c:v>
                </c:pt>
                <c:pt idx="7">
                  <c:v>2.101522503460302E-2</c:v>
                </c:pt>
                <c:pt idx="8">
                  <c:v>7.5769456825300835E-3</c:v>
                </c:pt>
                <c:pt idx="9">
                  <c:v>0.1184891873425678</c:v>
                </c:pt>
                <c:pt idx="10">
                  <c:v>0.19666884027934381</c:v>
                </c:pt>
                <c:pt idx="11">
                  <c:v>1.0659954848790903E-2</c:v>
                </c:pt>
                <c:pt idx="12">
                  <c:v>4.4836292815098051E-2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6-4704-A85A-A0F079532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47686208974931"/>
          <c:w val="0.97198879551820727"/>
          <c:h val="0.87348245729191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45'!$B$6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45'!$C$5:$E$5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45'!$C$6:$E$6</c:f>
              <c:numCache>
                <c:formatCode>0.00</c:formatCode>
                <c:ptCount val="3"/>
                <c:pt idx="0">
                  <c:v>-3.9962475528762122E-2</c:v>
                </c:pt>
                <c:pt idx="1">
                  <c:v>-6.0764942694037864E-2</c:v>
                </c:pt>
                <c:pt idx="2">
                  <c:v>-0.15791993926163117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2-48DA-8104-E6A752DBCC1C}"/>
            </c:ext>
          </c:extLst>
        </c:ser>
        <c:ser>
          <c:idx val="1"/>
          <c:order val="1"/>
          <c:tx>
            <c:strRef>
              <c:f>'Figure 45'!$B$7</c:f>
              <c:strCache>
                <c:ptCount val="1"/>
                <c:pt idx="0">
                  <c:v>Rest of World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45'!$C$5:$E$5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45'!$C$7:$E$7</c:f>
              <c:numCache>
                <c:formatCode>0.00</c:formatCode>
                <c:ptCount val="3"/>
                <c:pt idx="0">
                  <c:v>-4.7022562724337261E-2</c:v>
                </c:pt>
                <c:pt idx="1">
                  <c:v>-6.6923009897194727E-2</c:v>
                </c:pt>
                <c:pt idx="2">
                  <c:v>-0.16579529164511447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2-48DA-8104-E6A752DBC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132854208"/>
        <c:axId val="1347425904"/>
      </c:barChart>
      <c:catAx>
        <c:axId val="1132854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7425904"/>
        <c:crosses val="autoZero"/>
        <c:auto val="1"/>
        <c:lblAlgn val="ctr"/>
        <c:lblOffset val="100"/>
        <c:noMultiLvlLbl val="0"/>
      </c:catAx>
      <c:valAx>
        <c:axId val="1347425904"/>
        <c:scaling>
          <c:orientation val="minMax"/>
          <c:min val="-0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2854208"/>
        <c:crosses val="autoZero"/>
        <c:crossBetween val="between"/>
        <c:majorUnit val="5.000000000000001E-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47686208974931"/>
          <c:w val="0.97899159663865543"/>
          <c:h val="0.802254743599256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46'!$C$5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'Figure 46'!$B$6:$B$8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46'!$C$6:$C$8</c:f>
              <c:numCache>
                <c:formatCode>0.00</c:formatCode>
                <c:ptCount val="3"/>
                <c:pt idx="0">
                  <c:v>-2.9098980248560675E-2</c:v>
                </c:pt>
                <c:pt idx="1">
                  <c:v>-3.7817732268592336E-2</c:v>
                </c:pt>
                <c:pt idx="2">
                  <c:v>-8.4330817620824533E-2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9-428A-A202-814FF9E4697D}"/>
            </c:ext>
          </c:extLst>
        </c:ser>
        <c:ser>
          <c:idx val="1"/>
          <c:order val="1"/>
          <c:tx>
            <c:strRef>
              <c:f>'Figure 46'!$D$5</c:f>
              <c:strCache>
                <c:ptCount val="1"/>
                <c:pt idx="0">
                  <c:v>Corporate bonds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'Figure 46'!$B$6:$B$8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46'!$D$6:$D$8</c:f>
              <c:numCache>
                <c:formatCode>0.00</c:formatCode>
                <c:ptCount val="3"/>
                <c:pt idx="0">
                  <c:v>-5.38499080454831E-3</c:v>
                </c:pt>
                <c:pt idx="1">
                  <c:v>-1.1811234162859967E-2</c:v>
                </c:pt>
                <c:pt idx="2">
                  <c:v>-3.3661034517764192E-2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9-428A-A202-814FF9E4697D}"/>
            </c:ext>
          </c:extLst>
        </c:ser>
        <c:ser>
          <c:idx val="2"/>
          <c:order val="2"/>
          <c:tx>
            <c:strRef>
              <c:f>'Figure 46'!$E$5</c:f>
              <c:strCache>
                <c:ptCount val="1"/>
                <c:pt idx="0">
                  <c:v>Government bonds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'Figure 46'!$B$6:$B$8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46'!$E$6:$E$8</c:f>
              <c:numCache>
                <c:formatCode>0.00</c:formatCode>
                <c:ptCount val="3"/>
                <c:pt idx="0">
                  <c:v>-3.2905583477304424E-3</c:v>
                </c:pt>
                <c:pt idx="1">
                  <c:v>-7.7570345482534421E-3</c:v>
                </c:pt>
                <c:pt idx="2">
                  <c:v>-3.1108058873303136E-2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89-428A-A202-814FF9E4697D}"/>
            </c:ext>
          </c:extLst>
        </c:ser>
        <c:ser>
          <c:idx val="3"/>
          <c:order val="3"/>
          <c:tx>
            <c:strRef>
              <c:f>'Figure 46'!$F$5</c:f>
              <c:strCache>
                <c:ptCount val="1"/>
                <c:pt idx="0">
                  <c:v>Fund cross-holdings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'Figure 46'!$B$6:$B$8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46'!$F$6:$F$8</c:f>
              <c:numCache>
                <c:formatCode>0.00</c:formatCode>
                <c:ptCount val="3"/>
                <c:pt idx="0">
                  <c:v>-2.1879461279227879E-3</c:v>
                </c:pt>
                <c:pt idx="1">
                  <c:v>-3.3789417143322079E-3</c:v>
                </c:pt>
                <c:pt idx="2">
                  <c:v>-8.8200282497394224E-3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9-428A-A202-814FF9E4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20959"/>
        <c:axId val="1288744320"/>
      </c:barChart>
      <c:catAx>
        <c:axId val="8220959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744320"/>
        <c:crosses val="autoZero"/>
        <c:auto val="1"/>
        <c:lblAlgn val="ctr"/>
        <c:lblOffset val="100"/>
        <c:noMultiLvlLbl val="0"/>
      </c:catAx>
      <c:valAx>
        <c:axId val="1288744320"/>
        <c:scaling>
          <c:orientation val="minMax"/>
          <c:min val="-0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20959"/>
        <c:crosses val="autoZero"/>
        <c:crossBetween val="between"/>
        <c:majorUnit val="5.000000000000001E-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88612700779839"/>
          <c:w val="0.97198879551820727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47'!$C$5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47'!$B$6:$B$21</c:f>
              <c:numCache>
                <c:formatCode>0.00</c:formatCode>
                <c:ptCount val="16"/>
                <c:pt idx="0">
                  <c:v>0</c:v>
                </c:pt>
                <c:pt idx="1">
                  <c:v>-0.02</c:v>
                </c:pt>
                <c:pt idx="2">
                  <c:v>-0.04</c:v>
                </c:pt>
                <c:pt idx="3">
                  <c:v>-0.06</c:v>
                </c:pt>
                <c:pt idx="4">
                  <c:v>-0.08</c:v>
                </c:pt>
                <c:pt idx="5">
                  <c:v>-0.1</c:v>
                </c:pt>
                <c:pt idx="6">
                  <c:v>-0.12</c:v>
                </c:pt>
                <c:pt idx="7">
                  <c:v>-0.14000000000000001</c:v>
                </c:pt>
                <c:pt idx="8">
                  <c:v>-0.16</c:v>
                </c:pt>
                <c:pt idx="9">
                  <c:v>-0.18</c:v>
                </c:pt>
                <c:pt idx="10">
                  <c:v>-0.2</c:v>
                </c:pt>
                <c:pt idx="11">
                  <c:v>-0.22</c:v>
                </c:pt>
                <c:pt idx="12">
                  <c:v>-0.24</c:v>
                </c:pt>
                <c:pt idx="13">
                  <c:v>-0.26</c:v>
                </c:pt>
                <c:pt idx="14">
                  <c:v>-0.28000000000000003</c:v>
                </c:pt>
                <c:pt idx="15">
                  <c:v>-0.3</c:v>
                </c:pt>
              </c:numCache>
            </c:numRef>
          </c:cat>
          <c:val>
            <c:numRef>
              <c:f>'Figure 47'!$C$6:$C$21</c:f>
              <c:numCache>
                <c:formatCode>0.00</c:formatCode>
                <c:ptCount val="16"/>
                <c:pt idx="0">
                  <c:v>4000</c:v>
                </c:pt>
                <c:pt idx="1">
                  <c:v>7883</c:v>
                </c:pt>
                <c:pt idx="2">
                  <c:v>6546</c:v>
                </c:pt>
                <c:pt idx="3">
                  <c:v>3275</c:v>
                </c:pt>
                <c:pt idx="4">
                  <c:v>268</c:v>
                </c:pt>
                <c:pt idx="5">
                  <c:v>80</c:v>
                </c:pt>
                <c:pt idx="6">
                  <c:v>65</c:v>
                </c:pt>
                <c:pt idx="7">
                  <c:v>68</c:v>
                </c:pt>
                <c:pt idx="8">
                  <c:v>28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E-4A06-90C4-1EE8A723140D}"/>
            </c:ext>
          </c:extLst>
        </c:ser>
        <c:ser>
          <c:idx val="1"/>
          <c:order val="1"/>
          <c:tx>
            <c:strRef>
              <c:f>'Figure 47'!$D$5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47'!$B$6:$B$21</c:f>
              <c:numCache>
                <c:formatCode>0.00</c:formatCode>
                <c:ptCount val="16"/>
                <c:pt idx="0">
                  <c:v>0</c:v>
                </c:pt>
                <c:pt idx="1">
                  <c:v>-0.02</c:v>
                </c:pt>
                <c:pt idx="2">
                  <c:v>-0.04</c:v>
                </c:pt>
                <c:pt idx="3">
                  <c:v>-0.06</c:v>
                </c:pt>
                <c:pt idx="4">
                  <c:v>-0.08</c:v>
                </c:pt>
                <c:pt idx="5">
                  <c:v>-0.1</c:v>
                </c:pt>
                <c:pt idx="6">
                  <c:v>-0.12</c:v>
                </c:pt>
                <c:pt idx="7">
                  <c:v>-0.14000000000000001</c:v>
                </c:pt>
                <c:pt idx="8">
                  <c:v>-0.16</c:v>
                </c:pt>
                <c:pt idx="9">
                  <c:v>-0.18</c:v>
                </c:pt>
                <c:pt idx="10">
                  <c:v>-0.2</c:v>
                </c:pt>
                <c:pt idx="11">
                  <c:v>-0.22</c:v>
                </c:pt>
                <c:pt idx="12">
                  <c:v>-0.24</c:v>
                </c:pt>
                <c:pt idx="13">
                  <c:v>-0.26</c:v>
                </c:pt>
                <c:pt idx="14">
                  <c:v>-0.28000000000000003</c:v>
                </c:pt>
                <c:pt idx="15">
                  <c:v>-0.3</c:v>
                </c:pt>
              </c:numCache>
            </c:numRef>
          </c:cat>
          <c:val>
            <c:numRef>
              <c:f>'Figure 47'!$D$6:$D$21</c:f>
              <c:numCache>
                <c:formatCode>0.00</c:formatCode>
                <c:ptCount val="16"/>
                <c:pt idx="0">
                  <c:v>761</c:v>
                </c:pt>
                <c:pt idx="1">
                  <c:v>2480</c:v>
                </c:pt>
                <c:pt idx="2">
                  <c:v>7501</c:v>
                </c:pt>
                <c:pt idx="3">
                  <c:v>8600</c:v>
                </c:pt>
                <c:pt idx="4">
                  <c:v>2192</c:v>
                </c:pt>
                <c:pt idx="5">
                  <c:v>351</c:v>
                </c:pt>
                <c:pt idx="6">
                  <c:v>117</c:v>
                </c:pt>
                <c:pt idx="7">
                  <c:v>76</c:v>
                </c:pt>
                <c:pt idx="8">
                  <c:v>75</c:v>
                </c:pt>
                <c:pt idx="9">
                  <c:v>50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E-4A06-90C4-1EE8A723140D}"/>
            </c:ext>
          </c:extLst>
        </c:ser>
        <c:ser>
          <c:idx val="2"/>
          <c:order val="2"/>
          <c:tx>
            <c:strRef>
              <c:f>'Figure 47'!$E$5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47'!$B$6:$B$21</c:f>
              <c:numCache>
                <c:formatCode>0.00</c:formatCode>
                <c:ptCount val="16"/>
                <c:pt idx="0">
                  <c:v>0</c:v>
                </c:pt>
                <c:pt idx="1">
                  <c:v>-0.02</c:v>
                </c:pt>
                <c:pt idx="2">
                  <c:v>-0.04</c:v>
                </c:pt>
                <c:pt idx="3">
                  <c:v>-0.06</c:v>
                </c:pt>
                <c:pt idx="4">
                  <c:v>-0.08</c:v>
                </c:pt>
                <c:pt idx="5">
                  <c:v>-0.1</c:v>
                </c:pt>
                <c:pt idx="6">
                  <c:v>-0.12</c:v>
                </c:pt>
                <c:pt idx="7">
                  <c:v>-0.14000000000000001</c:v>
                </c:pt>
                <c:pt idx="8">
                  <c:v>-0.16</c:v>
                </c:pt>
                <c:pt idx="9">
                  <c:v>-0.18</c:v>
                </c:pt>
                <c:pt idx="10">
                  <c:v>-0.2</c:v>
                </c:pt>
                <c:pt idx="11">
                  <c:v>-0.22</c:v>
                </c:pt>
                <c:pt idx="12">
                  <c:v>-0.24</c:v>
                </c:pt>
                <c:pt idx="13">
                  <c:v>-0.26</c:v>
                </c:pt>
                <c:pt idx="14">
                  <c:v>-0.28000000000000003</c:v>
                </c:pt>
                <c:pt idx="15">
                  <c:v>-0.3</c:v>
                </c:pt>
              </c:numCache>
            </c:numRef>
          </c:cat>
          <c:val>
            <c:numRef>
              <c:f>'Figure 47'!$E$6:$E$21</c:f>
              <c:numCache>
                <c:formatCode>0.00</c:formatCode>
                <c:ptCount val="16"/>
                <c:pt idx="0">
                  <c:v>27</c:v>
                </c:pt>
                <c:pt idx="1">
                  <c:v>124</c:v>
                </c:pt>
                <c:pt idx="2">
                  <c:v>355</c:v>
                </c:pt>
                <c:pt idx="3">
                  <c:v>536</c:v>
                </c:pt>
                <c:pt idx="4">
                  <c:v>617</c:v>
                </c:pt>
                <c:pt idx="5">
                  <c:v>1137</c:v>
                </c:pt>
                <c:pt idx="6">
                  <c:v>2160</c:v>
                </c:pt>
                <c:pt idx="7">
                  <c:v>5284</c:v>
                </c:pt>
                <c:pt idx="8">
                  <c:v>6967</c:v>
                </c:pt>
                <c:pt idx="9">
                  <c:v>2646</c:v>
                </c:pt>
                <c:pt idx="10">
                  <c:v>930</c:v>
                </c:pt>
                <c:pt idx="11">
                  <c:v>522</c:v>
                </c:pt>
                <c:pt idx="12">
                  <c:v>402</c:v>
                </c:pt>
                <c:pt idx="13">
                  <c:v>190</c:v>
                </c:pt>
                <c:pt idx="14">
                  <c:v>137</c:v>
                </c:pt>
                <c:pt idx="1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E-4A06-90C4-1EE8A7231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40903872"/>
        <c:axId val="1314291856"/>
      </c:barChart>
      <c:catAx>
        <c:axId val="1340903872"/>
        <c:scaling>
          <c:orientation val="maxMin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4291856"/>
        <c:crosses val="autoZero"/>
        <c:auto val="1"/>
        <c:lblAlgn val="ctr"/>
        <c:lblOffset val="100"/>
        <c:noMultiLvlLbl val="0"/>
      </c:catAx>
      <c:valAx>
        <c:axId val="1314291856"/>
        <c:scaling>
          <c:orientation val="minMax"/>
          <c:max val="12000"/>
        </c:scaling>
        <c:delete val="0"/>
        <c:axPos val="r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0903872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88612700779839"/>
          <c:w val="0.97198879551820727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48'!$C$5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numRef>
              <c:f>'Figure 48'!$B$6:$B$21</c:f>
              <c:numCache>
                <c:formatCode>0.00</c:formatCode>
                <c:ptCount val="16"/>
                <c:pt idx="0">
                  <c:v>0</c:v>
                </c:pt>
                <c:pt idx="1">
                  <c:v>-0.02</c:v>
                </c:pt>
                <c:pt idx="2">
                  <c:v>-0.04</c:v>
                </c:pt>
                <c:pt idx="3">
                  <c:v>-0.06</c:v>
                </c:pt>
                <c:pt idx="4">
                  <c:v>-0.08</c:v>
                </c:pt>
                <c:pt idx="5">
                  <c:v>-0.1</c:v>
                </c:pt>
                <c:pt idx="6">
                  <c:v>-0.12</c:v>
                </c:pt>
                <c:pt idx="7">
                  <c:v>-0.14000000000000001</c:v>
                </c:pt>
                <c:pt idx="8">
                  <c:v>-0.16</c:v>
                </c:pt>
                <c:pt idx="9">
                  <c:v>-0.18</c:v>
                </c:pt>
                <c:pt idx="10">
                  <c:v>-0.2</c:v>
                </c:pt>
                <c:pt idx="11">
                  <c:v>-0.22</c:v>
                </c:pt>
                <c:pt idx="12">
                  <c:v>-0.24</c:v>
                </c:pt>
                <c:pt idx="13">
                  <c:v>-0.26</c:v>
                </c:pt>
                <c:pt idx="14">
                  <c:v>-0.28000000000000003</c:v>
                </c:pt>
                <c:pt idx="15">
                  <c:v>-0.3</c:v>
                </c:pt>
              </c:numCache>
            </c:numRef>
          </c:cat>
          <c:val>
            <c:numRef>
              <c:f>'Figure 48'!$C$6:$C$21</c:f>
              <c:numCache>
                <c:formatCode>0.00</c:formatCode>
                <c:ptCount val="16"/>
                <c:pt idx="0">
                  <c:v>368</c:v>
                </c:pt>
                <c:pt idx="1">
                  <c:v>1968</c:v>
                </c:pt>
                <c:pt idx="2">
                  <c:v>8100</c:v>
                </c:pt>
                <c:pt idx="3">
                  <c:v>5781</c:v>
                </c:pt>
                <c:pt idx="4">
                  <c:v>461</c:v>
                </c:pt>
                <c:pt idx="5">
                  <c:v>119</c:v>
                </c:pt>
                <c:pt idx="6">
                  <c:v>140</c:v>
                </c:pt>
                <c:pt idx="7">
                  <c:v>99</c:v>
                </c:pt>
                <c:pt idx="8">
                  <c:v>33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2-4250-B866-4C2FFD96ED87}"/>
            </c:ext>
          </c:extLst>
        </c:ser>
        <c:ser>
          <c:idx val="1"/>
          <c:order val="1"/>
          <c:tx>
            <c:strRef>
              <c:f>'Figure 48'!$D$5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numRef>
              <c:f>'Figure 48'!$B$6:$B$21</c:f>
              <c:numCache>
                <c:formatCode>0.00</c:formatCode>
                <c:ptCount val="16"/>
                <c:pt idx="0">
                  <c:v>0</c:v>
                </c:pt>
                <c:pt idx="1">
                  <c:v>-0.02</c:v>
                </c:pt>
                <c:pt idx="2">
                  <c:v>-0.04</c:v>
                </c:pt>
                <c:pt idx="3">
                  <c:v>-0.06</c:v>
                </c:pt>
                <c:pt idx="4">
                  <c:v>-0.08</c:v>
                </c:pt>
                <c:pt idx="5">
                  <c:v>-0.1</c:v>
                </c:pt>
                <c:pt idx="6">
                  <c:v>-0.12</c:v>
                </c:pt>
                <c:pt idx="7">
                  <c:v>-0.14000000000000001</c:v>
                </c:pt>
                <c:pt idx="8">
                  <c:v>-0.16</c:v>
                </c:pt>
                <c:pt idx="9">
                  <c:v>-0.18</c:v>
                </c:pt>
                <c:pt idx="10">
                  <c:v>-0.2</c:v>
                </c:pt>
                <c:pt idx="11">
                  <c:v>-0.22</c:v>
                </c:pt>
                <c:pt idx="12">
                  <c:v>-0.24</c:v>
                </c:pt>
                <c:pt idx="13">
                  <c:v>-0.26</c:v>
                </c:pt>
                <c:pt idx="14">
                  <c:v>-0.28000000000000003</c:v>
                </c:pt>
                <c:pt idx="15">
                  <c:v>-0.3</c:v>
                </c:pt>
              </c:numCache>
            </c:numRef>
          </c:cat>
          <c:val>
            <c:numRef>
              <c:f>'Figure 48'!$D$6:$D$21</c:f>
              <c:numCache>
                <c:formatCode>0.00</c:formatCode>
                <c:ptCount val="16"/>
                <c:pt idx="0">
                  <c:v>74</c:v>
                </c:pt>
                <c:pt idx="1">
                  <c:v>509</c:v>
                </c:pt>
                <c:pt idx="2">
                  <c:v>2324</c:v>
                </c:pt>
                <c:pt idx="3">
                  <c:v>10048</c:v>
                </c:pt>
                <c:pt idx="4">
                  <c:v>3235</c:v>
                </c:pt>
                <c:pt idx="5">
                  <c:v>448</c:v>
                </c:pt>
                <c:pt idx="6">
                  <c:v>177</c:v>
                </c:pt>
                <c:pt idx="7">
                  <c:v>85</c:v>
                </c:pt>
                <c:pt idx="8">
                  <c:v>113</c:v>
                </c:pt>
                <c:pt idx="9">
                  <c:v>53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2-4250-B866-4C2FFD96ED87}"/>
            </c:ext>
          </c:extLst>
        </c:ser>
        <c:ser>
          <c:idx val="2"/>
          <c:order val="2"/>
          <c:tx>
            <c:strRef>
              <c:f>'Figure 48'!$E$5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numRef>
              <c:f>'Figure 48'!$B$6:$B$21</c:f>
              <c:numCache>
                <c:formatCode>0.00</c:formatCode>
                <c:ptCount val="16"/>
                <c:pt idx="0">
                  <c:v>0</c:v>
                </c:pt>
                <c:pt idx="1">
                  <c:v>-0.02</c:v>
                </c:pt>
                <c:pt idx="2">
                  <c:v>-0.04</c:v>
                </c:pt>
                <c:pt idx="3">
                  <c:v>-0.06</c:v>
                </c:pt>
                <c:pt idx="4">
                  <c:v>-0.08</c:v>
                </c:pt>
                <c:pt idx="5">
                  <c:v>-0.1</c:v>
                </c:pt>
                <c:pt idx="6">
                  <c:v>-0.12</c:v>
                </c:pt>
                <c:pt idx="7">
                  <c:v>-0.14000000000000001</c:v>
                </c:pt>
                <c:pt idx="8">
                  <c:v>-0.16</c:v>
                </c:pt>
                <c:pt idx="9">
                  <c:v>-0.18</c:v>
                </c:pt>
                <c:pt idx="10">
                  <c:v>-0.2</c:v>
                </c:pt>
                <c:pt idx="11">
                  <c:v>-0.22</c:v>
                </c:pt>
                <c:pt idx="12">
                  <c:v>-0.24</c:v>
                </c:pt>
                <c:pt idx="13">
                  <c:v>-0.26</c:v>
                </c:pt>
                <c:pt idx="14">
                  <c:v>-0.28000000000000003</c:v>
                </c:pt>
                <c:pt idx="15">
                  <c:v>-0.3</c:v>
                </c:pt>
              </c:numCache>
            </c:numRef>
          </c:cat>
          <c:val>
            <c:numRef>
              <c:f>'Figure 48'!$E$6:$E$21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34</c:v>
                </c:pt>
                <c:pt idx="3">
                  <c:v>55</c:v>
                </c:pt>
                <c:pt idx="4">
                  <c:v>319</c:v>
                </c:pt>
                <c:pt idx="5">
                  <c:v>320</c:v>
                </c:pt>
                <c:pt idx="6">
                  <c:v>711</c:v>
                </c:pt>
                <c:pt idx="7">
                  <c:v>4955</c:v>
                </c:pt>
                <c:pt idx="8">
                  <c:v>8079</c:v>
                </c:pt>
                <c:pt idx="9">
                  <c:v>1829</c:v>
                </c:pt>
                <c:pt idx="10">
                  <c:v>405</c:v>
                </c:pt>
                <c:pt idx="11">
                  <c:v>118</c:v>
                </c:pt>
                <c:pt idx="12">
                  <c:v>95</c:v>
                </c:pt>
                <c:pt idx="13">
                  <c:v>93</c:v>
                </c:pt>
                <c:pt idx="14">
                  <c:v>52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72-4250-B866-4C2FFD96E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11729232"/>
        <c:axId val="750033296"/>
      </c:barChart>
      <c:catAx>
        <c:axId val="1311729232"/>
        <c:scaling>
          <c:orientation val="maxMin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0033296"/>
        <c:crosses val="autoZero"/>
        <c:auto val="1"/>
        <c:lblAlgn val="ctr"/>
        <c:lblOffset val="100"/>
        <c:tickMarkSkip val="2"/>
        <c:noMultiLvlLbl val="0"/>
      </c:catAx>
      <c:valAx>
        <c:axId val="750033296"/>
        <c:scaling>
          <c:orientation val="minMax"/>
        </c:scaling>
        <c:delete val="0"/>
        <c:axPos val="r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1729232"/>
        <c:crosses val="autoZero"/>
        <c:crossBetween val="midCat"/>
        <c:dispUnits>
          <c:builtInUnit val="thousands"/>
        </c:dispUnits>
      </c:valAx>
      <c:spPr>
        <a:noFill/>
        <a:ln w="6350">
          <a:solidFill>
            <a:srgbClr val="D9D9D9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88612700779839"/>
          <c:w val="0.97198879551820727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49'!$C$5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numRef>
              <c:f>'Figure 49'!$B$6:$B$21</c:f>
              <c:numCache>
                <c:formatCode>0.00</c:formatCode>
                <c:ptCount val="16"/>
                <c:pt idx="0">
                  <c:v>0</c:v>
                </c:pt>
                <c:pt idx="1">
                  <c:v>-0.02</c:v>
                </c:pt>
                <c:pt idx="2">
                  <c:v>-0.04</c:v>
                </c:pt>
                <c:pt idx="3">
                  <c:v>-0.06</c:v>
                </c:pt>
                <c:pt idx="4">
                  <c:v>-0.08</c:v>
                </c:pt>
                <c:pt idx="5">
                  <c:v>-0.1</c:v>
                </c:pt>
                <c:pt idx="6">
                  <c:v>-0.12</c:v>
                </c:pt>
                <c:pt idx="7">
                  <c:v>-0.14000000000000001</c:v>
                </c:pt>
                <c:pt idx="8">
                  <c:v>-0.16</c:v>
                </c:pt>
                <c:pt idx="9">
                  <c:v>-0.18</c:v>
                </c:pt>
                <c:pt idx="10">
                  <c:v>-0.2</c:v>
                </c:pt>
                <c:pt idx="11">
                  <c:v>-0.22</c:v>
                </c:pt>
                <c:pt idx="12">
                  <c:v>-0.24</c:v>
                </c:pt>
                <c:pt idx="13">
                  <c:v>-0.26</c:v>
                </c:pt>
                <c:pt idx="14">
                  <c:v>-0.28000000000000003</c:v>
                </c:pt>
                <c:pt idx="15">
                  <c:v>-0.3</c:v>
                </c:pt>
              </c:numCache>
            </c:numRef>
          </c:cat>
          <c:val>
            <c:numRef>
              <c:f>'Figure 49'!$C$6:$C$21</c:f>
              <c:numCache>
                <c:formatCode>0.00</c:formatCode>
                <c:ptCount val="16"/>
                <c:pt idx="0">
                  <c:v>8300</c:v>
                </c:pt>
                <c:pt idx="1">
                  <c:v>5157</c:v>
                </c:pt>
                <c:pt idx="2">
                  <c:v>213</c:v>
                </c:pt>
                <c:pt idx="3">
                  <c:v>23</c:v>
                </c:pt>
                <c:pt idx="4">
                  <c:v>18</c:v>
                </c:pt>
                <c:pt idx="5">
                  <c:v>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B-4003-85C4-FDD9E009421F}"/>
            </c:ext>
          </c:extLst>
        </c:ser>
        <c:ser>
          <c:idx val="1"/>
          <c:order val="1"/>
          <c:tx>
            <c:strRef>
              <c:f>'Figure 49'!$D$5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cat>
            <c:numRef>
              <c:f>'Figure 49'!$B$6:$B$21</c:f>
              <c:numCache>
                <c:formatCode>0.00</c:formatCode>
                <c:ptCount val="16"/>
                <c:pt idx="0">
                  <c:v>0</c:v>
                </c:pt>
                <c:pt idx="1">
                  <c:v>-0.02</c:v>
                </c:pt>
                <c:pt idx="2">
                  <c:v>-0.04</c:v>
                </c:pt>
                <c:pt idx="3">
                  <c:v>-0.06</c:v>
                </c:pt>
                <c:pt idx="4">
                  <c:v>-0.08</c:v>
                </c:pt>
                <c:pt idx="5">
                  <c:v>-0.1</c:v>
                </c:pt>
                <c:pt idx="6">
                  <c:v>-0.12</c:v>
                </c:pt>
                <c:pt idx="7">
                  <c:v>-0.14000000000000001</c:v>
                </c:pt>
                <c:pt idx="8">
                  <c:v>-0.16</c:v>
                </c:pt>
                <c:pt idx="9">
                  <c:v>-0.18</c:v>
                </c:pt>
                <c:pt idx="10">
                  <c:v>-0.2</c:v>
                </c:pt>
                <c:pt idx="11">
                  <c:v>-0.22</c:v>
                </c:pt>
                <c:pt idx="12">
                  <c:v>-0.24</c:v>
                </c:pt>
                <c:pt idx="13">
                  <c:v>-0.26</c:v>
                </c:pt>
                <c:pt idx="14">
                  <c:v>-0.28000000000000003</c:v>
                </c:pt>
                <c:pt idx="15">
                  <c:v>-0.3</c:v>
                </c:pt>
              </c:numCache>
            </c:numRef>
          </c:cat>
          <c:val>
            <c:numRef>
              <c:f>'Figure 49'!$D$6:$D$21</c:f>
              <c:numCache>
                <c:formatCode>0.00</c:formatCode>
                <c:ptCount val="16"/>
                <c:pt idx="0">
                  <c:v>812</c:v>
                </c:pt>
                <c:pt idx="1">
                  <c:v>5375</c:v>
                </c:pt>
                <c:pt idx="2">
                  <c:v>5847</c:v>
                </c:pt>
                <c:pt idx="3">
                  <c:v>1201</c:v>
                </c:pt>
                <c:pt idx="4">
                  <c:v>305</c:v>
                </c:pt>
                <c:pt idx="5">
                  <c:v>95</c:v>
                </c:pt>
                <c:pt idx="6">
                  <c:v>41</c:v>
                </c:pt>
                <c:pt idx="7">
                  <c:v>10</c:v>
                </c:pt>
                <c:pt idx="8">
                  <c:v>16</c:v>
                </c:pt>
                <c:pt idx="9">
                  <c:v>11</c:v>
                </c:pt>
                <c:pt idx="10">
                  <c:v>4</c:v>
                </c:pt>
                <c:pt idx="11">
                  <c:v>7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9B-4003-85C4-FDD9E009421F}"/>
            </c:ext>
          </c:extLst>
        </c:ser>
        <c:ser>
          <c:idx val="2"/>
          <c:order val="2"/>
          <c:tx>
            <c:strRef>
              <c:f>'Figure 49'!$E$5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cat>
            <c:numRef>
              <c:f>'Figure 49'!$B$6:$B$21</c:f>
              <c:numCache>
                <c:formatCode>0.00</c:formatCode>
                <c:ptCount val="16"/>
                <c:pt idx="0">
                  <c:v>0</c:v>
                </c:pt>
                <c:pt idx="1">
                  <c:v>-0.02</c:v>
                </c:pt>
                <c:pt idx="2">
                  <c:v>-0.04</c:v>
                </c:pt>
                <c:pt idx="3">
                  <c:v>-0.06</c:v>
                </c:pt>
                <c:pt idx="4">
                  <c:v>-0.08</c:v>
                </c:pt>
                <c:pt idx="5">
                  <c:v>-0.1</c:v>
                </c:pt>
                <c:pt idx="6">
                  <c:v>-0.12</c:v>
                </c:pt>
                <c:pt idx="7">
                  <c:v>-0.14000000000000001</c:v>
                </c:pt>
                <c:pt idx="8">
                  <c:v>-0.16</c:v>
                </c:pt>
                <c:pt idx="9">
                  <c:v>-0.18</c:v>
                </c:pt>
                <c:pt idx="10">
                  <c:v>-0.2</c:v>
                </c:pt>
                <c:pt idx="11">
                  <c:v>-0.22</c:v>
                </c:pt>
                <c:pt idx="12">
                  <c:v>-0.24</c:v>
                </c:pt>
                <c:pt idx="13">
                  <c:v>-0.26</c:v>
                </c:pt>
                <c:pt idx="14">
                  <c:v>-0.28000000000000003</c:v>
                </c:pt>
                <c:pt idx="15">
                  <c:v>-0.3</c:v>
                </c:pt>
              </c:numCache>
            </c:numRef>
          </c:cat>
          <c:val>
            <c:numRef>
              <c:f>'Figure 49'!$E$6:$E$21</c:f>
              <c:numCache>
                <c:formatCode>0.00</c:formatCode>
                <c:ptCount val="16"/>
                <c:pt idx="0">
                  <c:v>55</c:v>
                </c:pt>
                <c:pt idx="1">
                  <c:v>190</c:v>
                </c:pt>
                <c:pt idx="2">
                  <c:v>525</c:v>
                </c:pt>
                <c:pt idx="3">
                  <c:v>775</c:v>
                </c:pt>
                <c:pt idx="4">
                  <c:v>1183</c:v>
                </c:pt>
                <c:pt idx="5">
                  <c:v>3224</c:v>
                </c:pt>
                <c:pt idx="6">
                  <c:v>3701</c:v>
                </c:pt>
                <c:pt idx="7">
                  <c:v>1858</c:v>
                </c:pt>
                <c:pt idx="8">
                  <c:v>916</c:v>
                </c:pt>
                <c:pt idx="9">
                  <c:v>556</c:v>
                </c:pt>
                <c:pt idx="10">
                  <c:v>294</c:v>
                </c:pt>
                <c:pt idx="11">
                  <c:v>151</c:v>
                </c:pt>
                <c:pt idx="12">
                  <c:v>77</c:v>
                </c:pt>
                <c:pt idx="13">
                  <c:v>59</c:v>
                </c:pt>
                <c:pt idx="14">
                  <c:v>49</c:v>
                </c:pt>
                <c:pt idx="1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9B-4003-85C4-FDD9E0094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81928640"/>
        <c:axId val="1281915936"/>
      </c:barChart>
      <c:catAx>
        <c:axId val="1281928640"/>
        <c:scaling>
          <c:orientation val="maxMin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1915936"/>
        <c:crosses val="autoZero"/>
        <c:auto val="1"/>
        <c:lblAlgn val="ctr"/>
        <c:lblOffset val="100"/>
        <c:noMultiLvlLbl val="0"/>
      </c:catAx>
      <c:valAx>
        <c:axId val="1281915936"/>
        <c:scaling>
          <c:orientation val="minMax"/>
          <c:max val="12000"/>
        </c:scaling>
        <c:delete val="0"/>
        <c:axPos val="r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1928640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284122562674095E-2"/>
          <c:y val="0.19100957895940462"/>
          <c:w val="0.96657381615598881"/>
          <c:h val="0.798345810717027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5'!$B$6</c:f>
              <c:strCache>
                <c:ptCount val="1"/>
                <c:pt idx="0">
                  <c:v>Cash balances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5'!$C$5:$I$5</c:f>
              <c:numCache>
                <c:formatCode>mmm\-yy</c:formatCode>
                <c:ptCount val="7"/>
                <c:pt idx="0">
                  <c:v>44531</c:v>
                </c:pt>
                <c:pt idx="1">
                  <c:v>44926</c:v>
                </c:pt>
                <c:pt idx="2">
                  <c:v>44986</c:v>
                </c:pt>
                <c:pt idx="3">
                  <c:v>45078</c:v>
                </c:pt>
                <c:pt idx="4">
                  <c:v>45170</c:v>
                </c:pt>
                <c:pt idx="5">
                  <c:v>45291</c:v>
                </c:pt>
                <c:pt idx="6">
                  <c:v>45352</c:v>
                </c:pt>
              </c:numCache>
            </c:numRef>
          </c:cat>
          <c:val>
            <c:numRef>
              <c:f>'Figure 5'!$C$6:$I$6</c:f>
              <c:numCache>
                <c:formatCode>#,##0.00</c:formatCode>
                <c:ptCount val="7"/>
                <c:pt idx="0">
                  <c:v>3.9010732999999997</c:v>
                </c:pt>
                <c:pt idx="1">
                  <c:v>3.7029866999999994</c:v>
                </c:pt>
                <c:pt idx="2">
                  <c:v>3.9837456000000002</c:v>
                </c:pt>
                <c:pt idx="3">
                  <c:v>3.726972</c:v>
                </c:pt>
                <c:pt idx="4">
                  <c:v>3.6322632000000001</c:v>
                </c:pt>
                <c:pt idx="5">
                  <c:v>3.4956160000000001</c:v>
                </c:pt>
                <c:pt idx="6">
                  <c:v>3.4580995999999997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7-414B-A235-7B73DBD224DC}"/>
            </c:ext>
          </c:extLst>
        </c:ser>
        <c:ser>
          <c:idx val="1"/>
          <c:order val="1"/>
          <c:tx>
            <c:strRef>
              <c:f>'Figure 5'!$B$7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5'!$C$5:$I$5</c:f>
              <c:numCache>
                <c:formatCode>mmm\-yy</c:formatCode>
                <c:ptCount val="7"/>
                <c:pt idx="0">
                  <c:v>44531</c:v>
                </c:pt>
                <c:pt idx="1">
                  <c:v>44926</c:v>
                </c:pt>
                <c:pt idx="2">
                  <c:v>44986</c:v>
                </c:pt>
                <c:pt idx="3">
                  <c:v>45078</c:v>
                </c:pt>
                <c:pt idx="4">
                  <c:v>45170</c:v>
                </c:pt>
                <c:pt idx="5">
                  <c:v>45291</c:v>
                </c:pt>
                <c:pt idx="6">
                  <c:v>45352</c:v>
                </c:pt>
              </c:numCache>
            </c:numRef>
          </c:cat>
          <c:val>
            <c:numRef>
              <c:f>'Figure 5'!$C$7:$I$7</c:f>
              <c:numCache>
                <c:formatCode>#,##0.00</c:formatCode>
                <c:ptCount val="7"/>
                <c:pt idx="0">
                  <c:v>0.44508890000000001</c:v>
                </c:pt>
                <c:pt idx="1">
                  <c:v>0.35137830000000003</c:v>
                </c:pt>
                <c:pt idx="2">
                  <c:v>0.38730859999999995</c:v>
                </c:pt>
                <c:pt idx="3">
                  <c:v>0.41410799999999998</c:v>
                </c:pt>
                <c:pt idx="4">
                  <c:v>0.415908</c:v>
                </c:pt>
                <c:pt idx="5">
                  <c:v>0.40964249999999996</c:v>
                </c:pt>
                <c:pt idx="6">
                  <c:v>0.52987010000000001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B7-414B-A235-7B73DBD224DC}"/>
            </c:ext>
          </c:extLst>
        </c:ser>
        <c:ser>
          <c:idx val="2"/>
          <c:order val="2"/>
          <c:tx>
            <c:strRef>
              <c:f>'Figure 5'!$B$8</c:f>
              <c:strCache>
                <c:ptCount val="1"/>
                <c:pt idx="0">
                  <c:v>Debt securities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5'!$C$5:$I$5</c:f>
              <c:numCache>
                <c:formatCode>mmm\-yy</c:formatCode>
                <c:ptCount val="7"/>
                <c:pt idx="0">
                  <c:v>44531</c:v>
                </c:pt>
                <c:pt idx="1">
                  <c:v>44926</c:v>
                </c:pt>
                <c:pt idx="2">
                  <c:v>44986</c:v>
                </c:pt>
                <c:pt idx="3">
                  <c:v>45078</c:v>
                </c:pt>
                <c:pt idx="4">
                  <c:v>45170</c:v>
                </c:pt>
                <c:pt idx="5">
                  <c:v>45291</c:v>
                </c:pt>
                <c:pt idx="6">
                  <c:v>45352</c:v>
                </c:pt>
              </c:numCache>
            </c:numRef>
          </c:cat>
          <c:val>
            <c:numRef>
              <c:f>'Figure 5'!$C$8:$I$8</c:f>
              <c:numCache>
                <c:formatCode>#,##0.00</c:formatCode>
                <c:ptCount val="7"/>
                <c:pt idx="0">
                  <c:v>3.1156223000000001</c:v>
                </c:pt>
                <c:pt idx="1">
                  <c:v>3.1353755999999997</c:v>
                </c:pt>
                <c:pt idx="2">
                  <c:v>3.3751177999999999</c:v>
                </c:pt>
                <c:pt idx="3">
                  <c:v>3.4508999999999999</c:v>
                </c:pt>
                <c:pt idx="4">
                  <c:v>3.4659</c:v>
                </c:pt>
                <c:pt idx="5">
                  <c:v>3.4956160000000001</c:v>
                </c:pt>
                <c:pt idx="6">
                  <c:v>3.7090907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B7-414B-A235-7B73DBD224DC}"/>
            </c:ext>
          </c:extLst>
        </c:ser>
        <c:ser>
          <c:idx val="3"/>
          <c:order val="3"/>
          <c:tx>
            <c:strRef>
              <c:f>'Figure 5'!$B$9</c:f>
              <c:strCache>
                <c:ptCount val="1"/>
                <c:pt idx="0">
                  <c:v>Loans and advances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5'!$C$5:$I$5</c:f>
              <c:numCache>
                <c:formatCode>mmm\-yy</c:formatCode>
                <c:ptCount val="7"/>
                <c:pt idx="0">
                  <c:v>44531</c:v>
                </c:pt>
                <c:pt idx="1">
                  <c:v>44926</c:v>
                </c:pt>
                <c:pt idx="2">
                  <c:v>44986</c:v>
                </c:pt>
                <c:pt idx="3">
                  <c:v>45078</c:v>
                </c:pt>
                <c:pt idx="4">
                  <c:v>45170</c:v>
                </c:pt>
                <c:pt idx="5">
                  <c:v>45291</c:v>
                </c:pt>
                <c:pt idx="6">
                  <c:v>45352</c:v>
                </c:pt>
              </c:numCache>
            </c:numRef>
          </c:cat>
          <c:val>
            <c:numRef>
              <c:f>'Figure 5'!$C$9:$I$9</c:f>
              <c:numCache>
                <c:formatCode>#,##0.00</c:formatCode>
                <c:ptCount val="7"/>
                <c:pt idx="0">
                  <c:v>15.8661102</c:v>
                </c:pt>
                <c:pt idx="1">
                  <c:v>16.7039838</c:v>
                </c:pt>
                <c:pt idx="2">
                  <c:v>17.124573099999999</c:v>
                </c:pt>
                <c:pt idx="3">
                  <c:v>17.144071199999999</c:v>
                </c:pt>
                <c:pt idx="4">
                  <c:v>17.190864000000001</c:v>
                </c:pt>
                <c:pt idx="5">
                  <c:v>17.095746999999999</c:v>
                </c:pt>
                <c:pt idx="6">
                  <c:v>17.402049599999998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B7-414B-A235-7B73DBD224DC}"/>
            </c:ext>
          </c:extLst>
        </c:ser>
        <c:ser>
          <c:idx val="4"/>
          <c:order val="4"/>
          <c:tx>
            <c:strRef>
              <c:f>'Figure 5'!$B$10</c:f>
              <c:strCache>
                <c:ptCount val="1"/>
                <c:pt idx="0">
                  <c:v>Derivatives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5'!$C$5:$I$5</c:f>
              <c:numCache>
                <c:formatCode>mmm\-yy</c:formatCode>
                <c:ptCount val="7"/>
                <c:pt idx="0">
                  <c:v>44531</c:v>
                </c:pt>
                <c:pt idx="1">
                  <c:v>44926</c:v>
                </c:pt>
                <c:pt idx="2">
                  <c:v>44986</c:v>
                </c:pt>
                <c:pt idx="3">
                  <c:v>45078</c:v>
                </c:pt>
                <c:pt idx="4">
                  <c:v>45170</c:v>
                </c:pt>
                <c:pt idx="5">
                  <c:v>45291</c:v>
                </c:pt>
                <c:pt idx="6">
                  <c:v>45352</c:v>
                </c:pt>
              </c:numCache>
            </c:numRef>
          </c:cat>
          <c:val>
            <c:numRef>
              <c:f>'Figure 5'!$C$10:$I$10</c:f>
              <c:numCache>
                <c:formatCode>#,##0.00</c:formatCode>
                <c:ptCount val="7"/>
                <c:pt idx="0">
                  <c:v>1.3876301</c:v>
                </c:pt>
                <c:pt idx="1">
                  <c:v>1.8109497000000001</c:v>
                </c:pt>
                <c:pt idx="2">
                  <c:v>1.6045641999999998</c:v>
                </c:pt>
                <c:pt idx="3">
                  <c:v>1.7116464</c:v>
                </c:pt>
                <c:pt idx="4">
                  <c:v>1.802268</c:v>
                </c:pt>
                <c:pt idx="5">
                  <c:v>1.5293319999999999</c:v>
                </c:pt>
                <c:pt idx="6">
                  <c:v>1.4780586999999998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B7-414B-A235-7B73DBD224DC}"/>
            </c:ext>
          </c:extLst>
        </c:ser>
        <c:ser>
          <c:idx val="5"/>
          <c:order val="5"/>
          <c:tx>
            <c:strRef>
              <c:f>'Figure 5'!$B$11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'Figure 5'!$C$5:$I$5</c:f>
              <c:numCache>
                <c:formatCode>mmm\-yy</c:formatCode>
                <c:ptCount val="7"/>
                <c:pt idx="0">
                  <c:v>44531</c:v>
                </c:pt>
                <c:pt idx="1">
                  <c:v>44926</c:v>
                </c:pt>
                <c:pt idx="2">
                  <c:v>44986</c:v>
                </c:pt>
                <c:pt idx="3">
                  <c:v>45078</c:v>
                </c:pt>
                <c:pt idx="4">
                  <c:v>45170</c:v>
                </c:pt>
                <c:pt idx="5">
                  <c:v>45291</c:v>
                </c:pt>
                <c:pt idx="6">
                  <c:v>45352</c:v>
                </c:pt>
              </c:numCache>
            </c:numRef>
          </c:cat>
          <c:val>
            <c:numRef>
              <c:f>'Figure 5'!$C$11:$I$11</c:f>
              <c:numCache>
                <c:formatCode>#,##0.00</c:formatCode>
                <c:ptCount val="7"/>
                <c:pt idx="0">
                  <c:v>1.2043581999999999</c:v>
                </c:pt>
                <c:pt idx="1">
                  <c:v>1.3244259</c:v>
                </c:pt>
                <c:pt idx="2">
                  <c:v>1.1895906999999999</c:v>
                </c:pt>
                <c:pt idx="3">
                  <c:v>1.1871095999999999</c:v>
                </c:pt>
                <c:pt idx="4">
                  <c:v>1.2199968000000001</c:v>
                </c:pt>
                <c:pt idx="5">
                  <c:v>1.2835464999999999</c:v>
                </c:pt>
                <c:pt idx="6">
                  <c:v>1.3107312999999998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B7-414B-A235-7B73DBD22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0538864"/>
        <c:axId val="1690540304"/>
      </c:barChart>
      <c:lineChart>
        <c:grouping val="standard"/>
        <c:varyColors val="0"/>
        <c:ser>
          <c:idx val="6"/>
          <c:order val="6"/>
          <c:tx>
            <c:strRef>
              <c:f>'Figure 5'!$B$12</c:f>
              <c:strCache>
                <c:ptCount val="1"/>
                <c:pt idx="0">
                  <c:v>Total assets</c:v>
                </c:pt>
              </c:strCache>
            </c:strRef>
          </c:tx>
          <c:spPr>
            <a:ln w="25400" cap="rnd" cmpd="sng" algn="ctr">
              <a:solidFill>
                <a:srgbClr val="8139C6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'Figure 5'!$C$5:$I$5</c:f>
              <c:numCache>
                <c:formatCode>mmm\-yy</c:formatCode>
                <c:ptCount val="7"/>
                <c:pt idx="0">
                  <c:v>44531</c:v>
                </c:pt>
                <c:pt idx="1">
                  <c:v>44926</c:v>
                </c:pt>
                <c:pt idx="2">
                  <c:v>44986</c:v>
                </c:pt>
                <c:pt idx="3">
                  <c:v>45078</c:v>
                </c:pt>
                <c:pt idx="4">
                  <c:v>45170</c:v>
                </c:pt>
                <c:pt idx="5">
                  <c:v>45291</c:v>
                </c:pt>
                <c:pt idx="6">
                  <c:v>45352</c:v>
                </c:pt>
              </c:numCache>
            </c:numRef>
          </c:cat>
          <c:val>
            <c:numRef>
              <c:f>'Figure 5'!$C$12:$I$12</c:f>
              <c:numCache>
                <c:formatCode>#,##0.00</c:formatCode>
                <c:ptCount val="7"/>
                <c:pt idx="0">
                  <c:v>26.181699999999999</c:v>
                </c:pt>
                <c:pt idx="1">
                  <c:v>27.0291</c:v>
                </c:pt>
                <c:pt idx="2">
                  <c:v>27.664899999999999</c:v>
                </c:pt>
                <c:pt idx="3">
                  <c:v>27.607199999999999</c:v>
                </c:pt>
                <c:pt idx="4">
                  <c:v>27.7272</c:v>
                </c:pt>
                <c:pt idx="5">
                  <c:v>27.3095</c:v>
                </c:pt>
                <c:pt idx="6">
                  <c:v>27.887899999999998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B7-414B-A235-7B73DBD22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550864"/>
        <c:axId val="1690550384"/>
      </c:lineChart>
      <c:catAx>
        <c:axId val="16905388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mmm\-yy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0540304"/>
        <c:crosses val="autoZero"/>
        <c:auto val="0"/>
        <c:lblAlgn val="ctr"/>
        <c:lblOffset val="100"/>
        <c:noMultiLvlLbl val="0"/>
      </c:catAx>
      <c:valAx>
        <c:axId val="1690540304"/>
        <c:scaling>
          <c:orientation val="minMax"/>
          <c:max val="3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0538864"/>
        <c:crosses val="autoZero"/>
        <c:crossBetween val="between"/>
      </c:valAx>
      <c:valAx>
        <c:axId val="1690550384"/>
        <c:scaling>
          <c:orientation val="minMax"/>
          <c:max val="30000"/>
          <c:min val="0"/>
        </c:scaling>
        <c:delete val="1"/>
        <c:axPos val="r"/>
        <c:numFmt formatCode="#,##0.00" sourceLinked="1"/>
        <c:majorTickMark val="none"/>
        <c:minorTickMark val="none"/>
        <c:tickLblPos val="high"/>
        <c:crossAx val="1690550864"/>
        <c:crosses val="max"/>
        <c:crossBetween val="between"/>
      </c:valAx>
      <c:dateAx>
        <c:axId val="169055086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690550384"/>
        <c:crosses val="autoZero"/>
        <c:auto val="1"/>
        <c:lblOffset val="100"/>
        <c:baseTimeUnit val="months"/>
      </c:date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88612700779839"/>
          <c:w val="0.97198879551820727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50'!$C$5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numRef>
              <c:f>'Figure 50'!$B$6:$B$21</c:f>
              <c:numCache>
                <c:formatCode>0.00</c:formatCode>
                <c:ptCount val="16"/>
                <c:pt idx="0">
                  <c:v>0</c:v>
                </c:pt>
                <c:pt idx="1">
                  <c:v>-0.02</c:v>
                </c:pt>
                <c:pt idx="2">
                  <c:v>-0.04</c:v>
                </c:pt>
                <c:pt idx="3">
                  <c:v>-0.06</c:v>
                </c:pt>
                <c:pt idx="4">
                  <c:v>-0.08</c:v>
                </c:pt>
                <c:pt idx="5">
                  <c:v>-0.1</c:v>
                </c:pt>
                <c:pt idx="6">
                  <c:v>-0.12</c:v>
                </c:pt>
                <c:pt idx="7">
                  <c:v>-0.14000000000000001</c:v>
                </c:pt>
                <c:pt idx="8">
                  <c:v>-0.16</c:v>
                </c:pt>
                <c:pt idx="9">
                  <c:v>-0.18</c:v>
                </c:pt>
                <c:pt idx="10">
                  <c:v>-0.2</c:v>
                </c:pt>
                <c:pt idx="11">
                  <c:v>-0.22</c:v>
                </c:pt>
                <c:pt idx="12">
                  <c:v>-0.24</c:v>
                </c:pt>
                <c:pt idx="13">
                  <c:v>-0.26</c:v>
                </c:pt>
                <c:pt idx="14">
                  <c:v>-0.28000000000000003</c:v>
                </c:pt>
                <c:pt idx="15">
                  <c:v>-0.3</c:v>
                </c:pt>
              </c:numCache>
            </c:numRef>
          </c:cat>
          <c:val>
            <c:numRef>
              <c:f>'Figure 50'!$C$6:$C$21</c:f>
              <c:numCache>
                <c:formatCode>0.00</c:formatCode>
                <c:ptCount val="16"/>
                <c:pt idx="0">
                  <c:v>9920</c:v>
                </c:pt>
                <c:pt idx="1">
                  <c:v>4081</c:v>
                </c:pt>
                <c:pt idx="2">
                  <c:v>51</c:v>
                </c:pt>
                <c:pt idx="3">
                  <c:v>21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23-A404-96EC88C6D939}"/>
            </c:ext>
          </c:extLst>
        </c:ser>
        <c:ser>
          <c:idx val="1"/>
          <c:order val="1"/>
          <c:tx>
            <c:strRef>
              <c:f>'Figure 50'!$D$5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cat>
            <c:numRef>
              <c:f>'Figure 50'!$B$6:$B$21</c:f>
              <c:numCache>
                <c:formatCode>0.00</c:formatCode>
                <c:ptCount val="16"/>
                <c:pt idx="0">
                  <c:v>0</c:v>
                </c:pt>
                <c:pt idx="1">
                  <c:v>-0.02</c:v>
                </c:pt>
                <c:pt idx="2">
                  <c:v>-0.04</c:v>
                </c:pt>
                <c:pt idx="3">
                  <c:v>-0.06</c:v>
                </c:pt>
                <c:pt idx="4">
                  <c:v>-0.08</c:v>
                </c:pt>
                <c:pt idx="5">
                  <c:v>-0.1</c:v>
                </c:pt>
                <c:pt idx="6">
                  <c:v>-0.12</c:v>
                </c:pt>
                <c:pt idx="7">
                  <c:v>-0.14000000000000001</c:v>
                </c:pt>
                <c:pt idx="8">
                  <c:v>-0.16</c:v>
                </c:pt>
                <c:pt idx="9">
                  <c:v>-0.18</c:v>
                </c:pt>
                <c:pt idx="10">
                  <c:v>-0.2</c:v>
                </c:pt>
                <c:pt idx="11">
                  <c:v>-0.22</c:v>
                </c:pt>
                <c:pt idx="12">
                  <c:v>-0.24</c:v>
                </c:pt>
                <c:pt idx="13">
                  <c:v>-0.26</c:v>
                </c:pt>
                <c:pt idx="14">
                  <c:v>-0.28000000000000003</c:v>
                </c:pt>
                <c:pt idx="15">
                  <c:v>-0.3</c:v>
                </c:pt>
              </c:numCache>
            </c:numRef>
          </c:cat>
          <c:val>
            <c:numRef>
              <c:f>'Figure 50'!$D$6:$D$21</c:f>
              <c:numCache>
                <c:formatCode>0.00</c:formatCode>
                <c:ptCount val="16"/>
                <c:pt idx="0">
                  <c:v>1329</c:v>
                </c:pt>
                <c:pt idx="1">
                  <c:v>3743</c:v>
                </c:pt>
                <c:pt idx="2">
                  <c:v>8099</c:v>
                </c:pt>
                <c:pt idx="3">
                  <c:v>657</c:v>
                </c:pt>
                <c:pt idx="4">
                  <c:v>143</c:v>
                </c:pt>
                <c:pt idx="5">
                  <c:v>42</c:v>
                </c:pt>
                <c:pt idx="6">
                  <c:v>24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23-A404-96EC88C6D939}"/>
            </c:ext>
          </c:extLst>
        </c:ser>
        <c:ser>
          <c:idx val="2"/>
          <c:order val="2"/>
          <c:tx>
            <c:strRef>
              <c:f>'Figure 50'!$E$5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cat>
            <c:numRef>
              <c:f>'Figure 50'!$B$6:$B$21</c:f>
              <c:numCache>
                <c:formatCode>0.00</c:formatCode>
                <c:ptCount val="16"/>
                <c:pt idx="0">
                  <c:v>0</c:v>
                </c:pt>
                <c:pt idx="1">
                  <c:v>-0.02</c:v>
                </c:pt>
                <c:pt idx="2">
                  <c:v>-0.04</c:v>
                </c:pt>
                <c:pt idx="3">
                  <c:v>-0.06</c:v>
                </c:pt>
                <c:pt idx="4">
                  <c:v>-0.08</c:v>
                </c:pt>
                <c:pt idx="5">
                  <c:v>-0.1</c:v>
                </c:pt>
                <c:pt idx="6">
                  <c:v>-0.12</c:v>
                </c:pt>
                <c:pt idx="7">
                  <c:v>-0.14000000000000001</c:v>
                </c:pt>
                <c:pt idx="8">
                  <c:v>-0.16</c:v>
                </c:pt>
                <c:pt idx="9">
                  <c:v>-0.18</c:v>
                </c:pt>
                <c:pt idx="10">
                  <c:v>-0.2</c:v>
                </c:pt>
                <c:pt idx="11">
                  <c:v>-0.22</c:v>
                </c:pt>
                <c:pt idx="12">
                  <c:v>-0.24</c:v>
                </c:pt>
                <c:pt idx="13">
                  <c:v>-0.26</c:v>
                </c:pt>
                <c:pt idx="14">
                  <c:v>-0.28000000000000003</c:v>
                </c:pt>
                <c:pt idx="15">
                  <c:v>-0.3</c:v>
                </c:pt>
              </c:numCache>
            </c:numRef>
          </c:cat>
          <c:val>
            <c:numRef>
              <c:f>'Figure 50'!$E$6:$E$21</c:f>
              <c:numCache>
                <c:formatCode>0.00</c:formatCode>
                <c:ptCount val="16"/>
                <c:pt idx="0">
                  <c:v>196</c:v>
                </c:pt>
                <c:pt idx="1">
                  <c:v>194</c:v>
                </c:pt>
                <c:pt idx="2">
                  <c:v>330</c:v>
                </c:pt>
                <c:pt idx="3">
                  <c:v>422</c:v>
                </c:pt>
                <c:pt idx="4">
                  <c:v>514</c:v>
                </c:pt>
                <c:pt idx="5">
                  <c:v>634</c:v>
                </c:pt>
                <c:pt idx="6">
                  <c:v>988</c:v>
                </c:pt>
                <c:pt idx="7">
                  <c:v>1303</c:v>
                </c:pt>
                <c:pt idx="8">
                  <c:v>2493</c:v>
                </c:pt>
                <c:pt idx="9">
                  <c:v>3044</c:v>
                </c:pt>
                <c:pt idx="10">
                  <c:v>1458</c:v>
                </c:pt>
                <c:pt idx="11">
                  <c:v>1030</c:v>
                </c:pt>
                <c:pt idx="12">
                  <c:v>571</c:v>
                </c:pt>
                <c:pt idx="13">
                  <c:v>339</c:v>
                </c:pt>
                <c:pt idx="14">
                  <c:v>163</c:v>
                </c:pt>
                <c:pt idx="1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23-A404-96EC88C6D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36331392"/>
        <c:axId val="1023626400"/>
      </c:barChart>
      <c:catAx>
        <c:axId val="1036331392"/>
        <c:scaling>
          <c:orientation val="maxMin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3626400"/>
        <c:crosses val="autoZero"/>
        <c:auto val="1"/>
        <c:lblAlgn val="ctr"/>
        <c:lblOffset val="100"/>
        <c:noMultiLvlLbl val="0"/>
      </c:catAx>
      <c:valAx>
        <c:axId val="1023626400"/>
        <c:scaling>
          <c:orientation val="minMax"/>
        </c:scaling>
        <c:delete val="0"/>
        <c:axPos val="r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6331392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51'!$C$5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strRef>
              <c:f>'Figure 51'!$B$6:$B$17</c:f>
              <c:strCache>
                <c:ptCount val="12"/>
                <c:pt idx="0">
                  <c:v>A Agriculture</c:v>
                </c:pt>
                <c:pt idx="1">
                  <c:v>B Mining</c:v>
                </c:pt>
                <c:pt idx="2">
                  <c:v>C Manufacturing</c:v>
                </c:pt>
                <c:pt idx="3">
                  <c:v>D Utilities</c:v>
                </c:pt>
                <c:pt idx="4">
                  <c:v>E Water supply</c:v>
                </c:pt>
                <c:pt idx="5">
                  <c:v>F Construction</c:v>
                </c:pt>
                <c:pt idx="6">
                  <c:v>G Wholesale</c:v>
                </c:pt>
                <c:pt idx="7">
                  <c:v>H Transport</c:v>
                </c:pt>
                <c:pt idx="8">
                  <c:v>I Accommodation</c:v>
                </c:pt>
                <c:pt idx="9">
                  <c:v>J Communications</c:v>
                </c:pt>
                <c:pt idx="10">
                  <c:v>K Financial services</c:v>
                </c:pt>
                <c:pt idx="11">
                  <c:v>L Real estate</c:v>
                </c:pt>
              </c:strCache>
            </c:strRef>
          </c:cat>
          <c:val>
            <c:numRef>
              <c:f>'Figure 51'!$C$6:$C$17</c:f>
              <c:numCache>
                <c:formatCode>0.00</c:formatCode>
                <c:ptCount val="12"/>
                <c:pt idx="0">
                  <c:v>-7.6596633882765039E-2</c:v>
                </c:pt>
                <c:pt idx="1">
                  <c:v>-0.15354890336991273</c:v>
                </c:pt>
                <c:pt idx="2">
                  <c:v>-6.06724874881358E-2</c:v>
                </c:pt>
                <c:pt idx="3">
                  <c:v>-0.13225363022840986</c:v>
                </c:pt>
                <c:pt idx="4">
                  <c:v>-0.12032870450379951</c:v>
                </c:pt>
                <c:pt idx="5">
                  <c:v>-3.6214833152996923E-2</c:v>
                </c:pt>
                <c:pt idx="6">
                  <c:v>-3.5347726407356284E-2</c:v>
                </c:pt>
                <c:pt idx="7">
                  <c:v>-0.10366213117502349</c:v>
                </c:pt>
                <c:pt idx="8">
                  <c:v>-4.9870784327710443E-2</c:v>
                </c:pt>
                <c:pt idx="9">
                  <c:v>-3.1205248115913506E-2</c:v>
                </c:pt>
                <c:pt idx="10">
                  <c:v>-2.5296585560641315E-2</c:v>
                </c:pt>
                <c:pt idx="11">
                  <c:v>-1.4413387279860725E-2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6-4201-B748-48869F919189}"/>
            </c:ext>
          </c:extLst>
        </c:ser>
        <c:ser>
          <c:idx val="1"/>
          <c:order val="1"/>
          <c:tx>
            <c:strRef>
              <c:f>'Figure 51'!$D$5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cat>
            <c:strRef>
              <c:f>'Figure 51'!$B$6:$B$17</c:f>
              <c:strCache>
                <c:ptCount val="12"/>
                <c:pt idx="0">
                  <c:v>A Agriculture</c:v>
                </c:pt>
                <c:pt idx="1">
                  <c:v>B Mining</c:v>
                </c:pt>
                <c:pt idx="2">
                  <c:v>C Manufacturing</c:v>
                </c:pt>
                <c:pt idx="3">
                  <c:v>D Utilities</c:v>
                </c:pt>
                <c:pt idx="4">
                  <c:v>E Water supply</c:v>
                </c:pt>
                <c:pt idx="5">
                  <c:v>F Construction</c:v>
                </c:pt>
                <c:pt idx="6">
                  <c:v>G Wholesale</c:v>
                </c:pt>
                <c:pt idx="7">
                  <c:v>H Transport</c:v>
                </c:pt>
                <c:pt idx="8">
                  <c:v>I Accommodation</c:v>
                </c:pt>
                <c:pt idx="9">
                  <c:v>J Communications</c:v>
                </c:pt>
                <c:pt idx="10">
                  <c:v>K Financial services</c:v>
                </c:pt>
                <c:pt idx="11">
                  <c:v>L Real estate</c:v>
                </c:pt>
              </c:strCache>
            </c:strRef>
          </c:cat>
          <c:val>
            <c:numRef>
              <c:f>'Figure 51'!$D$6:$D$17</c:f>
              <c:numCache>
                <c:formatCode>0.00</c:formatCode>
                <c:ptCount val="12"/>
                <c:pt idx="0">
                  <c:v>-9.881165965475841E-2</c:v>
                </c:pt>
                <c:pt idx="1">
                  <c:v>-0.1971609195889675</c:v>
                </c:pt>
                <c:pt idx="2">
                  <c:v>-8.1231566174935765E-2</c:v>
                </c:pt>
                <c:pt idx="3">
                  <c:v>-0.18322824599598303</c:v>
                </c:pt>
                <c:pt idx="4">
                  <c:v>-0.16615790560782817</c:v>
                </c:pt>
                <c:pt idx="5">
                  <c:v>-4.6191583360919011E-2</c:v>
                </c:pt>
                <c:pt idx="6">
                  <c:v>-3.669736187274808E-2</c:v>
                </c:pt>
                <c:pt idx="7">
                  <c:v>-0.13530066692697248</c:v>
                </c:pt>
                <c:pt idx="8">
                  <c:v>-6.3958810596067658E-2</c:v>
                </c:pt>
                <c:pt idx="9">
                  <c:v>-4.4609467074041946E-2</c:v>
                </c:pt>
                <c:pt idx="10">
                  <c:v>-3.8489130869829094E-2</c:v>
                </c:pt>
                <c:pt idx="11">
                  <c:v>-2.3119089812790598E-2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6-4201-B748-48869F919189}"/>
            </c:ext>
          </c:extLst>
        </c:ser>
        <c:ser>
          <c:idx val="2"/>
          <c:order val="2"/>
          <c:tx>
            <c:strRef>
              <c:f>'Figure 51'!$E$5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cat>
            <c:strRef>
              <c:f>'Figure 51'!$B$6:$B$17</c:f>
              <c:strCache>
                <c:ptCount val="12"/>
                <c:pt idx="0">
                  <c:v>A Agriculture</c:v>
                </c:pt>
                <c:pt idx="1">
                  <c:v>B Mining</c:v>
                </c:pt>
                <c:pt idx="2">
                  <c:v>C Manufacturing</c:v>
                </c:pt>
                <c:pt idx="3">
                  <c:v>D Utilities</c:v>
                </c:pt>
                <c:pt idx="4">
                  <c:v>E Water supply</c:v>
                </c:pt>
                <c:pt idx="5">
                  <c:v>F Construction</c:v>
                </c:pt>
                <c:pt idx="6">
                  <c:v>G Wholesale</c:v>
                </c:pt>
                <c:pt idx="7">
                  <c:v>H Transport</c:v>
                </c:pt>
                <c:pt idx="8">
                  <c:v>I Accommodation</c:v>
                </c:pt>
                <c:pt idx="9">
                  <c:v>J Communications</c:v>
                </c:pt>
                <c:pt idx="10">
                  <c:v>K Financial services</c:v>
                </c:pt>
                <c:pt idx="11">
                  <c:v>L Real estate</c:v>
                </c:pt>
              </c:strCache>
            </c:strRef>
          </c:cat>
          <c:val>
            <c:numRef>
              <c:f>'Figure 51'!$E$6:$E$17</c:f>
              <c:numCache>
                <c:formatCode>0.00</c:formatCode>
                <c:ptCount val="12"/>
                <c:pt idx="0">
                  <c:v>-0.18730550665617834</c:v>
                </c:pt>
                <c:pt idx="1">
                  <c:v>-0.29791995742947192</c:v>
                </c:pt>
                <c:pt idx="2">
                  <c:v>-0.20349928548920812</c:v>
                </c:pt>
                <c:pt idx="3">
                  <c:v>-0.27777361977678255</c:v>
                </c:pt>
                <c:pt idx="4">
                  <c:v>-0.24768895555294732</c:v>
                </c:pt>
                <c:pt idx="5">
                  <c:v>-0.12756132278754026</c:v>
                </c:pt>
                <c:pt idx="6">
                  <c:v>-0.12809151705776098</c:v>
                </c:pt>
                <c:pt idx="7">
                  <c:v>-0.24060459188087616</c:v>
                </c:pt>
                <c:pt idx="8">
                  <c:v>-0.12845697305888312</c:v>
                </c:pt>
                <c:pt idx="9">
                  <c:v>-0.10682159778313546</c:v>
                </c:pt>
                <c:pt idx="10">
                  <c:v>-0.10798172918843207</c:v>
                </c:pt>
                <c:pt idx="11">
                  <c:v>-8.9923270206453632E-2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86-4201-B748-48869F91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276600304"/>
        <c:axId val="1182197296"/>
      </c:barChart>
      <c:catAx>
        <c:axId val="12766003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2197296"/>
        <c:crosses val="autoZero"/>
        <c:auto val="1"/>
        <c:lblAlgn val="ctr"/>
        <c:lblOffset val="100"/>
        <c:noMultiLvlLbl val="0"/>
      </c:catAx>
      <c:valAx>
        <c:axId val="1182197296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0030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52'!$C$5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strRef>
              <c:f>'Figure 52'!$B$6:$B$11</c:f>
              <c:strCache>
                <c:ptCount val="6"/>
                <c:pt idx="0">
                  <c:v>Africa &amp; Middle East</c:v>
                </c:pt>
                <c:pt idx="1">
                  <c:v>Central Asia &amp; Russia</c:v>
                </c:pt>
                <c:pt idx="2">
                  <c:v>Europe</c:v>
                </c:pt>
                <c:pt idx="3">
                  <c:v>North America</c:v>
                </c:pt>
                <c:pt idx="4">
                  <c:v>South America</c:v>
                </c:pt>
                <c:pt idx="5">
                  <c:v>South East Asia &amp; Australia</c:v>
                </c:pt>
              </c:strCache>
            </c:strRef>
          </c:cat>
          <c:val>
            <c:numRef>
              <c:f>'Figure 52'!$C$6:$C$11</c:f>
              <c:numCache>
                <c:formatCode>0.00</c:formatCode>
                <c:ptCount val="6"/>
                <c:pt idx="0">
                  <c:v>-3.0039215631653238E-2</c:v>
                </c:pt>
                <c:pt idx="1">
                  <c:v>-3.6444656441614875E-2</c:v>
                </c:pt>
                <c:pt idx="2">
                  <c:v>-5.7087557606444794E-2</c:v>
                </c:pt>
                <c:pt idx="3">
                  <c:v>-4.9217216138385922E-2</c:v>
                </c:pt>
                <c:pt idx="4">
                  <c:v>-3.4443466366645636E-2</c:v>
                </c:pt>
                <c:pt idx="5">
                  <c:v>-3.6958991812403474E-2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6-4C18-A043-A340C02C52C6}"/>
            </c:ext>
          </c:extLst>
        </c:ser>
        <c:ser>
          <c:idx val="1"/>
          <c:order val="1"/>
          <c:tx>
            <c:strRef>
              <c:f>'Figure 52'!$D$5</c:f>
              <c:strCache>
                <c:ptCount val="1"/>
                <c:pt idx="0">
                  <c:v>A1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cat>
            <c:strRef>
              <c:f>'Figure 52'!$B$6:$B$11</c:f>
              <c:strCache>
                <c:ptCount val="6"/>
                <c:pt idx="0">
                  <c:v>Africa &amp; Middle East</c:v>
                </c:pt>
                <c:pt idx="1">
                  <c:v>Central Asia &amp; Russia</c:v>
                </c:pt>
                <c:pt idx="2">
                  <c:v>Europe</c:v>
                </c:pt>
                <c:pt idx="3">
                  <c:v>North America</c:v>
                </c:pt>
                <c:pt idx="4">
                  <c:v>South America</c:v>
                </c:pt>
                <c:pt idx="5">
                  <c:v>South East Asia &amp; Australia</c:v>
                </c:pt>
              </c:strCache>
            </c:strRef>
          </c:cat>
          <c:val>
            <c:numRef>
              <c:f>'Figure 52'!$D$6:$D$11</c:f>
              <c:numCache>
                <c:formatCode>0.00</c:formatCode>
                <c:ptCount val="6"/>
                <c:pt idx="0">
                  <c:v>-5.6552117325101237E-2</c:v>
                </c:pt>
                <c:pt idx="1">
                  <c:v>-6.6582806738395006E-2</c:v>
                </c:pt>
                <c:pt idx="2">
                  <c:v>-8.0817157068732381E-2</c:v>
                </c:pt>
                <c:pt idx="3">
                  <c:v>-6.7545640502989168E-2</c:v>
                </c:pt>
                <c:pt idx="4">
                  <c:v>-5.7017953331110816E-2</c:v>
                </c:pt>
                <c:pt idx="5">
                  <c:v>-5.7786950212776467E-2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6-4C18-A043-A340C02C52C6}"/>
            </c:ext>
          </c:extLst>
        </c:ser>
        <c:ser>
          <c:idx val="2"/>
          <c:order val="2"/>
          <c:tx>
            <c:strRef>
              <c:f>'Figure 52'!$E$5</c:f>
              <c:strCache>
                <c:ptCount val="1"/>
                <c:pt idx="0">
                  <c:v>A2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cat>
            <c:strRef>
              <c:f>'Figure 52'!$B$6:$B$11</c:f>
              <c:strCache>
                <c:ptCount val="6"/>
                <c:pt idx="0">
                  <c:v>Africa &amp; Middle East</c:v>
                </c:pt>
                <c:pt idx="1">
                  <c:v>Central Asia &amp; Russia</c:v>
                </c:pt>
                <c:pt idx="2">
                  <c:v>Europe</c:v>
                </c:pt>
                <c:pt idx="3">
                  <c:v>North America</c:v>
                </c:pt>
                <c:pt idx="4">
                  <c:v>South America</c:v>
                </c:pt>
                <c:pt idx="5">
                  <c:v>South East Asia &amp; Australia</c:v>
                </c:pt>
              </c:strCache>
            </c:strRef>
          </c:cat>
          <c:val>
            <c:numRef>
              <c:f>'Figure 52'!$E$6:$E$11</c:f>
              <c:numCache>
                <c:formatCode>0.00</c:formatCode>
                <c:ptCount val="6"/>
                <c:pt idx="0">
                  <c:v>-0.20512666776107968</c:v>
                </c:pt>
                <c:pt idx="1">
                  <c:v>-0.22253771610459705</c:v>
                </c:pt>
                <c:pt idx="2">
                  <c:v>-0.18509708865037122</c:v>
                </c:pt>
                <c:pt idx="3">
                  <c:v>-0.16234302317454485</c:v>
                </c:pt>
                <c:pt idx="4">
                  <c:v>-0.17923907349510937</c:v>
                </c:pt>
                <c:pt idx="5">
                  <c:v>-0.1633588546917073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6-4C18-A043-A340C02C5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20879311"/>
        <c:axId val="1353989552"/>
      </c:barChart>
      <c:catAx>
        <c:axId val="220879311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3989552"/>
        <c:crosses val="autoZero"/>
        <c:auto val="1"/>
        <c:lblAlgn val="ctr"/>
        <c:lblOffset val="100"/>
        <c:noMultiLvlLbl val="0"/>
      </c:catAx>
      <c:valAx>
        <c:axId val="1353989552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8793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91560238533325"/>
          <c:y val="0.2001949218220378"/>
          <c:w val="0.78563342006708403"/>
          <c:h val="0.730946789439237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53'!$B$6</c:f>
              <c:strCache>
                <c:ptCount val="1"/>
                <c:pt idx="0">
                  <c:v>Exposures - Market portfolio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53'!$C$5:$E$5</c:f>
              <c:strCache>
                <c:ptCount val="3"/>
                <c:pt idx="0">
                  <c:v>Banks</c:v>
                </c:pt>
                <c:pt idx="1">
                  <c:v>Investment funds</c:v>
                </c:pt>
                <c:pt idx="2">
                  <c:v>Insurers</c:v>
                </c:pt>
              </c:strCache>
            </c:strRef>
          </c:cat>
          <c:val>
            <c:numRef>
              <c:f>'Figure 53'!$C$6:$E$6</c:f>
              <c:numCache>
                <c:formatCode>0.00</c:formatCode>
                <c:ptCount val="3"/>
                <c:pt idx="0">
                  <c:v>3.192034</c:v>
                </c:pt>
                <c:pt idx="1">
                  <c:v>7.5849289999999998</c:v>
                </c:pt>
                <c:pt idx="2">
                  <c:v>5.0113830000000004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2-4785-8227-952BAF5D77F9}"/>
            </c:ext>
          </c:extLst>
        </c:ser>
        <c:ser>
          <c:idx val="1"/>
          <c:order val="1"/>
          <c:tx>
            <c:strRef>
              <c:f>'Figure 53'!$B$7</c:f>
              <c:strCache>
                <c:ptCount val="1"/>
                <c:pt idx="0">
                  <c:v>Exposures - Credit portfolio (NFCs)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53'!$C$5:$E$5</c:f>
              <c:strCache>
                <c:ptCount val="3"/>
                <c:pt idx="0">
                  <c:v>Banks</c:v>
                </c:pt>
                <c:pt idx="1">
                  <c:v>Investment funds</c:v>
                </c:pt>
                <c:pt idx="2">
                  <c:v>Insurers</c:v>
                </c:pt>
              </c:strCache>
            </c:strRef>
          </c:cat>
          <c:val>
            <c:numRef>
              <c:f>'Figure 53'!$C$7:$E$7</c:f>
              <c:numCache>
                <c:formatCode>0.00</c:formatCode>
                <c:ptCount val="3"/>
                <c:pt idx="0">
                  <c:v>5.7613510000000003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E2-4785-8227-952BAF5D77F9}"/>
            </c:ext>
          </c:extLst>
        </c:ser>
        <c:ser>
          <c:idx val="2"/>
          <c:order val="2"/>
          <c:tx>
            <c:strRef>
              <c:f>'Figure 53'!$B$8</c:f>
              <c:strCache>
                <c:ptCount val="1"/>
                <c:pt idx="0">
                  <c:v>Exposures - Credit portfolio (non-NFCs)</c:v>
                </c:pt>
              </c:strCache>
            </c:strRef>
          </c:tx>
          <c:spPr>
            <a:solidFill>
              <a:srgbClr val="FF4B00">
                <a:alpha val="25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53'!$C$5:$E$5</c:f>
              <c:strCache>
                <c:ptCount val="3"/>
                <c:pt idx="0">
                  <c:v>Banks</c:v>
                </c:pt>
                <c:pt idx="1">
                  <c:v>Investment funds</c:v>
                </c:pt>
                <c:pt idx="2">
                  <c:v>Insurers</c:v>
                </c:pt>
              </c:strCache>
            </c:strRef>
          </c:cat>
          <c:val>
            <c:numRef>
              <c:f>'Figure 53'!$C$8:$E$8</c:f>
              <c:numCache>
                <c:formatCode>0.00</c:formatCode>
                <c:ptCount val="3"/>
                <c:pt idx="0">
                  <c:v>10.851150000000001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E2-4785-8227-952BAF5D77F9}"/>
            </c:ext>
          </c:extLst>
        </c:ser>
        <c:ser>
          <c:idx val="3"/>
          <c:order val="3"/>
          <c:tx>
            <c:strRef>
              <c:f>'Figure 53'!$B$9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53'!$C$5:$E$5</c:f>
              <c:strCache>
                <c:ptCount val="3"/>
                <c:pt idx="0">
                  <c:v>Banks</c:v>
                </c:pt>
                <c:pt idx="1">
                  <c:v>Investment funds</c:v>
                </c:pt>
                <c:pt idx="2">
                  <c:v>Insurers</c:v>
                </c:pt>
              </c:strCache>
            </c:strRef>
          </c:cat>
          <c:val>
            <c:numRef>
              <c:f>'Figure 53'!$C$9:$E$9</c:f>
              <c:numCache>
                <c:formatCode>0.00</c:formatCode>
                <c:ptCount val="3"/>
                <c:pt idx="0">
                  <c:v>5.7286060000000001</c:v>
                </c:pt>
                <c:pt idx="1">
                  <c:v>2.395626</c:v>
                </c:pt>
                <c:pt idx="2">
                  <c:v>3.1553599999999999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E2-4785-8227-952BAF5D7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0237328"/>
        <c:axId val="1129508256"/>
      </c:barChart>
      <c:catAx>
        <c:axId val="1350237328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9508256"/>
        <c:crosses val="autoZero"/>
        <c:auto val="0"/>
        <c:lblAlgn val="ctr"/>
        <c:lblOffset val="100"/>
        <c:noMultiLvlLbl val="0"/>
      </c:catAx>
      <c:valAx>
        <c:axId val="1129508256"/>
        <c:scaling>
          <c:orientation val="minMax"/>
          <c:max val="27"/>
          <c:min val="0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0237328"/>
        <c:crosses val="autoZero"/>
        <c:crossBetween val="between"/>
      </c:valAx>
      <c:spPr>
        <a:noFill/>
        <a:ln>
          <a:solidFill>
            <a:srgbClr val="D9D9D9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774532959275873"/>
          <c:w val="0.95801847187237621"/>
          <c:h val="0.7967446800387347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'Chart 6.3'!$A$27</c:f>
              <c:strCache>
                <c:ptCount val="1"/>
                <c:pt idx="0">
                  <c:v>Second round market losses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6.3'!$B$25:$D$25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'Chart 6.3'!$B$27:$D$27</c:f>
              <c:numCache>
                <c:formatCode>General</c:formatCode>
                <c:ptCount val="3"/>
                <c:pt idx="0">
                  <c:v>-4.972077337</c:v>
                </c:pt>
                <c:pt idx="1">
                  <c:v>-9.0669668049999999</c:v>
                </c:pt>
                <c:pt idx="2">
                  <c:v>-23.402242018999999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7E-4E0C-BE37-0D3B90B6B467}"/>
            </c:ext>
          </c:extLst>
        </c:ser>
        <c:ser>
          <c:idx val="3"/>
          <c:order val="3"/>
          <c:tx>
            <c:strRef>
              <c:f>'Chart 6.3'!$A$29</c:f>
              <c:strCache>
                <c:ptCount val="1"/>
                <c:pt idx="0">
                  <c:v>First round credit (non-NFCs) losses</c:v>
                </c:pt>
              </c:strCache>
            </c:strRef>
          </c:tx>
          <c:spPr>
            <a:solidFill>
              <a:srgbClr val="FF4B00">
                <a:alpha val="28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6.3'!$B$25:$D$25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'Chart 6.3'!$B$29:$D$29</c:f>
              <c:numCache>
                <c:formatCode>General</c:formatCode>
                <c:ptCount val="3"/>
                <c:pt idx="0">
                  <c:v>-4.7220130830000002</c:v>
                </c:pt>
                <c:pt idx="1">
                  <c:v>-4.7220130830000002</c:v>
                </c:pt>
                <c:pt idx="2">
                  <c:v>-6.6889146029999997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7E-4E0C-BE37-0D3B90B6B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451350384"/>
        <c:axId val="1205574720"/>
      </c:barChart>
      <c:barChart>
        <c:barDir val="col"/>
        <c:grouping val="clustered"/>
        <c:varyColors val="0"/>
        <c:ser>
          <c:idx val="0"/>
          <c:order val="0"/>
          <c:tx>
            <c:strRef>
              <c:f>'Chart 6.3'!$A$26</c:f>
              <c:strCache>
                <c:ptCount val="1"/>
                <c:pt idx="0">
                  <c:v>First round market losses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6.3'!$B$25:$D$25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'Chart 6.3'!$B$26:$D$26</c:f>
              <c:numCache>
                <c:formatCode>General</c:formatCode>
                <c:ptCount val="3"/>
                <c:pt idx="0">
                  <c:v>-2.6895697790000002</c:v>
                </c:pt>
                <c:pt idx="1">
                  <c:v>-4.6295761200000003</c:v>
                </c:pt>
                <c:pt idx="2">
                  <c:v>-13.60703629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E-4E0C-BE37-0D3B90B6B467}"/>
            </c:ext>
          </c:extLst>
        </c:ser>
        <c:ser>
          <c:idx val="2"/>
          <c:order val="2"/>
          <c:tx>
            <c:strRef>
              <c:f>'Chart 6.3'!$A$28</c:f>
              <c:strCache>
                <c:ptCount val="1"/>
                <c:pt idx="0">
                  <c:v>First round credit (NFCs) losses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6.3'!$B$25:$D$25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'Chart 6.3'!$B$28:$D$28</c:f>
              <c:numCache>
                <c:formatCode>General</c:formatCode>
                <c:ptCount val="3"/>
                <c:pt idx="0">
                  <c:v>-0.98031069599999998</c:v>
                </c:pt>
                <c:pt idx="1">
                  <c:v>-0.98030190900000003</c:v>
                </c:pt>
                <c:pt idx="2">
                  <c:v>-1.411978207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7E-4E0C-BE37-0D3B90B6B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978242816"/>
        <c:axId val="1443164688"/>
      </c:barChart>
      <c:catAx>
        <c:axId val="14513503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5574720"/>
        <c:crosses val="autoZero"/>
        <c:auto val="1"/>
        <c:lblAlgn val="ctr"/>
        <c:lblOffset val="100"/>
        <c:noMultiLvlLbl val="0"/>
      </c:catAx>
      <c:valAx>
        <c:axId val="1205574720"/>
        <c:scaling>
          <c:orientation val="minMax"/>
          <c:min val="-2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1350384"/>
        <c:crosses val="autoZero"/>
        <c:crossBetween val="between"/>
      </c:valAx>
      <c:valAx>
        <c:axId val="1443164688"/>
        <c:scaling>
          <c:orientation val="minMax"/>
          <c:min val="-0.25"/>
        </c:scaling>
        <c:delete val="1"/>
        <c:axPos val="r"/>
        <c:numFmt formatCode="General" sourceLinked="1"/>
        <c:majorTickMark val="none"/>
        <c:minorTickMark val="none"/>
        <c:tickLblPos val="high"/>
        <c:crossAx val="978242816"/>
        <c:crosses val="max"/>
        <c:crossBetween val="between"/>
      </c:valAx>
      <c:catAx>
        <c:axId val="978242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164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ysClr val="windowText" lastClr="000000"/>
                </a:solidFill>
              </a:rPr>
              <a:t>Banks</a:t>
            </a:r>
          </a:p>
        </c:rich>
      </c:tx>
      <c:layout>
        <c:manualLayout>
          <c:xMode val="edge"/>
          <c:yMode val="edge"/>
          <c:x val="0.33620755711717493"/>
          <c:y val="2.0053475935828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09565428104564"/>
          <c:y val="0.1427139037433155"/>
          <c:w val="0.78892269001673321"/>
          <c:h val="0.778275401069518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6.3'!$B$53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6.3'!$A$54:$A$56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'Chart 6.3'!$B$54:$B$56</c:f>
              <c:numCache>
                <c:formatCode>General</c:formatCode>
                <c:ptCount val="3"/>
                <c:pt idx="0">
                  <c:v>-0.28500608133736494</c:v>
                </c:pt>
                <c:pt idx="1">
                  <c:v>-0.4090359909566646</c:v>
                </c:pt>
                <c:pt idx="2">
                  <c:v>-0.91784157875423378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E-486C-974F-D761CB5F6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040257504"/>
        <c:axId val="914116112"/>
      </c:barChart>
      <c:catAx>
        <c:axId val="10402575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116112"/>
        <c:crosses val="autoZero"/>
        <c:auto val="1"/>
        <c:lblAlgn val="ctr"/>
        <c:lblOffset val="100"/>
        <c:noMultiLvlLbl val="0"/>
      </c:catAx>
      <c:valAx>
        <c:axId val="914116112"/>
        <c:scaling>
          <c:orientation val="minMax"/>
          <c:min val="-1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025750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ysClr val="windowText" lastClr="000000"/>
                </a:solidFill>
              </a:rPr>
              <a:t>Insurers</a:t>
            </a:r>
          </a:p>
        </c:rich>
      </c:tx>
      <c:layout>
        <c:manualLayout>
          <c:xMode val="edge"/>
          <c:yMode val="edge"/>
          <c:x val="0.32417104029219651"/>
          <c:y val="2.0053475935828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12688175581186"/>
          <c:y val="0.12934491978609627"/>
          <c:w val="0.82989157796021784"/>
          <c:h val="0.791644385026737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6.3'!$C$53</c:f>
              <c:strCache>
                <c:ptCount val="1"/>
                <c:pt idx="0">
                  <c:v>Insurers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6.3'!$A$54:$A$56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'Chart 6.3'!$C$54:$C$56</c:f>
              <c:numCache>
                <c:formatCode>General</c:formatCode>
                <c:ptCount val="3"/>
                <c:pt idx="0">
                  <c:v>-1.8843319526616613</c:v>
                </c:pt>
                <c:pt idx="1">
                  <c:v>-3.592823219720104</c:v>
                </c:pt>
                <c:pt idx="2">
                  <c:v>-10.858716053377135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8-4EBF-B770-BE97729AA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522557344"/>
        <c:axId val="1514680480"/>
      </c:barChart>
      <c:catAx>
        <c:axId val="152255734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4680480"/>
        <c:crosses val="autoZero"/>
        <c:auto val="1"/>
        <c:lblAlgn val="ctr"/>
        <c:lblOffset val="100"/>
        <c:noMultiLvlLbl val="0"/>
      </c:catAx>
      <c:valAx>
        <c:axId val="1514680480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crossAx val="152255734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ysClr val="windowText" lastClr="000000"/>
                </a:solidFill>
              </a:rPr>
              <a:t>Investment funds</a:t>
            </a:r>
          </a:p>
        </c:rich>
      </c:tx>
      <c:layout>
        <c:manualLayout>
          <c:xMode val="edge"/>
          <c:yMode val="edge"/>
          <c:x val="0.14657834017599186"/>
          <c:y val="2.0053475935828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71602636572191"/>
          <c:y val="0.14939839572192512"/>
          <c:w val="0.82930244550665422"/>
          <c:h val="0.77159090909090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6.3'!$D$53</c:f>
              <c:strCache>
                <c:ptCount val="1"/>
                <c:pt idx="0">
                  <c:v>Investment funds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6.3'!$A$54:$A$56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'Chart 6.3'!$D$54:$D$56</c:f>
              <c:numCache>
                <c:formatCode>General</c:formatCode>
                <c:ptCount val="3"/>
                <c:pt idx="0">
                  <c:v>-2.7861137435502532</c:v>
                </c:pt>
                <c:pt idx="1">
                  <c:v>-5.4815559101301661</c:v>
                </c:pt>
                <c:pt idx="2">
                  <c:v>-10.08059845050105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6-41DE-B638-90B16F6FC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978061392"/>
        <c:axId val="1470130496"/>
      </c:barChart>
      <c:catAx>
        <c:axId val="9780613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0130496"/>
        <c:crosses val="autoZero"/>
        <c:auto val="1"/>
        <c:lblAlgn val="ctr"/>
        <c:lblOffset val="100"/>
        <c:noMultiLvlLbl val="0"/>
      </c:catAx>
      <c:valAx>
        <c:axId val="1470130496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crossAx val="9780613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774532959275873"/>
          <c:w val="0.97198879551820727"/>
          <c:h val="0.7967446800387347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'Chart 6.3'!$A$27</c:f>
              <c:strCache>
                <c:ptCount val="1"/>
                <c:pt idx="0">
                  <c:v>Second round market losses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cat>
            <c:strRef>
              <c:f>'Chart 6.3'!$B$25:$D$25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'Chart 6.3'!$B$27:$D$27</c:f>
              <c:numCache>
                <c:formatCode>General</c:formatCode>
                <c:ptCount val="3"/>
                <c:pt idx="0">
                  <c:v>-4.972077337</c:v>
                </c:pt>
                <c:pt idx="1">
                  <c:v>-9.0669668049999999</c:v>
                </c:pt>
                <c:pt idx="2">
                  <c:v>-23.402242018999999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B-4FFC-84B2-E3309BA887D5}"/>
            </c:ext>
          </c:extLst>
        </c:ser>
        <c:ser>
          <c:idx val="3"/>
          <c:order val="3"/>
          <c:tx>
            <c:strRef>
              <c:f>'Chart 6.3'!$A$29</c:f>
              <c:strCache>
                <c:ptCount val="1"/>
                <c:pt idx="0">
                  <c:v>First round credit (non-NFCs) losses</c:v>
                </c:pt>
              </c:strCache>
            </c:strRef>
          </c:tx>
          <c:spPr>
            <a:solidFill>
              <a:srgbClr val="FF4B00">
                <a:alpha val="28000"/>
              </a:srgbClr>
            </a:solidFill>
            <a:ln>
              <a:noFill/>
            </a:ln>
            <a:effectLst/>
          </c:spPr>
          <c:invertIfNegative val="0"/>
          <c:cat>
            <c:strRef>
              <c:f>'Chart 6.3'!$B$25:$D$25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'Chart 6.3'!$B$29:$D$29</c:f>
              <c:numCache>
                <c:formatCode>General</c:formatCode>
                <c:ptCount val="3"/>
                <c:pt idx="0">
                  <c:v>-4.7220130830000002</c:v>
                </c:pt>
                <c:pt idx="1">
                  <c:v>-4.7220130830000002</c:v>
                </c:pt>
                <c:pt idx="2">
                  <c:v>-6.6889146029999997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B-4FFC-84B2-E3309BA8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51350384"/>
        <c:axId val="1205574720"/>
      </c:barChart>
      <c:barChart>
        <c:barDir val="col"/>
        <c:grouping val="clustered"/>
        <c:varyColors val="0"/>
        <c:ser>
          <c:idx val="0"/>
          <c:order val="0"/>
          <c:tx>
            <c:strRef>
              <c:f>'Chart 6.3'!$A$26</c:f>
              <c:strCache>
                <c:ptCount val="1"/>
                <c:pt idx="0">
                  <c:v>First round market losses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strRef>
              <c:f>'Chart 6.3'!$B$25:$D$25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'Chart 6.3'!$B$26:$D$26</c:f>
              <c:numCache>
                <c:formatCode>General</c:formatCode>
                <c:ptCount val="3"/>
                <c:pt idx="0">
                  <c:v>-2.6895697790000002</c:v>
                </c:pt>
                <c:pt idx="1">
                  <c:v>-4.6295761200000003</c:v>
                </c:pt>
                <c:pt idx="2">
                  <c:v>-13.60703629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6B-4FFC-84B2-E3309BA887D5}"/>
            </c:ext>
          </c:extLst>
        </c:ser>
        <c:ser>
          <c:idx val="2"/>
          <c:order val="2"/>
          <c:tx>
            <c:strRef>
              <c:f>'Chart 6.3'!$A$28</c:f>
              <c:strCache>
                <c:ptCount val="1"/>
                <c:pt idx="0">
                  <c:v>First round credit (NFCs) losses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cat>
            <c:strRef>
              <c:f>'Chart 6.3'!$B$25:$D$25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'Chart 6.3'!$B$28:$D$28</c:f>
              <c:numCache>
                <c:formatCode>General</c:formatCode>
                <c:ptCount val="3"/>
                <c:pt idx="0">
                  <c:v>-0.98031069599999998</c:v>
                </c:pt>
                <c:pt idx="1">
                  <c:v>-0.98030190900000003</c:v>
                </c:pt>
                <c:pt idx="2">
                  <c:v>-1.411978207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6B-4FFC-84B2-E3309BA8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78242816"/>
        <c:axId val="1443164688"/>
      </c:barChart>
      <c:catAx>
        <c:axId val="14513503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5574720"/>
        <c:crosses val="autoZero"/>
        <c:auto val="1"/>
        <c:lblAlgn val="ctr"/>
        <c:lblOffset val="100"/>
        <c:noMultiLvlLbl val="0"/>
      </c:catAx>
      <c:valAx>
        <c:axId val="1205574720"/>
        <c:scaling>
          <c:orientation val="minMax"/>
          <c:min val="-2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1350384"/>
        <c:crosses val="autoZero"/>
        <c:crossBetween val="between"/>
      </c:valAx>
      <c:valAx>
        <c:axId val="1443164688"/>
        <c:scaling>
          <c:orientation val="minMax"/>
          <c:min val="-0.25"/>
        </c:scaling>
        <c:delete val="1"/>
        <c:axPos val="r"/>
        <c:numFmt formatCode="General" sourceLinked="1"/>
        <c:majorTickMark val="none"/>
        <c:minorTickMark val="none"/>
        <c:tickLblPos val="high"/>
        <c:crossAx val="978242816"/>
        <c:crosses val="max"/>
        <c:crossBetween val="between"/>
      </c:valAx>
      <c:catAx>
        <c:axId val="978242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164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 dirty="0">
                <a:solidFill>
                  <a:sysClr val="windowText" lastClr="000000"/>
                </a:solidFill>
                <a:latin typeface="+mn-lt"/>
              </a:rPr>
              <a:t>Banks</a:t>
            </a:r>
          </a:p>
        </c:rich>
      </c:tx>
      <c:layout>
        <c:manualLayout>
          <c:xMode val="edge"/>
          <c:yMode val="edge"/>
          <c:x val="0.38846432381866774"/>
          <c:y val="3.325340756191350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51576059692438"/>
          <c:y val="0.12605448362723687"/>
          <c:w val="0.63768384443738291"/>
          <c:h val="0.80595459306718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6.3'!$B$53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6.3'!$A$54:$A$56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'Chart 6.3'!$B$54:$B$56</c:f>
              <c:numCache>
                <c:formatCode>General</c:formatCode>
                <c:ptCount val="3"/>
                <c:pt idx="0">
                  <c:v>-0.28500608133736494</c:v>
                </c:pt>
                <c:pt idx="1">
                  <c:v>-0.4090359909566646</c:v>
                </c:pt>
                <c:pt idx="2">
                  <c:v>-0.91784157875423378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4-464D-B5B0-76223B844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040257504"/>
        <c:axId val="914116112"/>
      </c:barChart>
      <c:catAx>
        <c:axId val="10402575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116112"/>
        <c:crosses val="autoZero"/>
        <c:auto val="1"/>
        <c:lblAlgn val="ctr"/>
        <c:lblOffset val="100"/>
        <c:noMultiLvlLbl val="0"/>
      </c:catAx>
      <c:valAx>
        <c:axId val="914116112"/>
        <c:scaling>
          <c:orientation val="minMax"/>
          <c:min val="-1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025750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284122562674095E-2"/>
          <c:y val="0.22393796064596189"/>
          <c:w val="0.96657381615598881"/>
          <c:h val="0.76585069730605493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6'!$C$5</c:f>
              <c:strCache>
                <c:ptCount val="1"/>
                <c:pt idx="0">
                  <c:v>Households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'Figure 6'!$B$6:$B$15</c:f>
              <c:numCache>
                <c:formatCode>mmm\-yy</c:formatCode>
                <c:ptCount val="10"/>
                <c:pt idx="0">
                  <c:v>44531</c:v>
                </c:pt>
                <c:pt idx="1">
                  <c:v>44621</c:v>
                </c:pt>
                <c:pt idx="2">
                  <c:v>44713</c:v>
                </c:pt>
                <c:pt idx="3">
                  <c:v>44805</c:v>
                </c:pt>
                <c:pt idx="4">
                  <c:v>44896</c:v>
                </c:pt>
                <c:pt idx="5">
                  <c:v>44986</c:v>
                </c:pt>
                <c:pt idx="6">
                  <c:v>45078</c:v>
                </c:pt>
                <c:pt idx="7">
                  <c:v>45170</c:v>
                </c:pt>
                <c:pt idx="8">
                  <c:v>45261</c:v>
                </c:pt>
                <c:pt idx="9">
                  <c:v>45352</c:v>
                </c:pt>
              </c:numCache>
            </c:numRef>
          </c:cat>
          <c:val>
            <c:numRef>
              <c:f>'Figure 6'!$C$6:$C$15</c:f>
              <c:numCache>
                <c:formatCode>0.00</c:formatCode>
                <c:ptCount val="10"/>
                <c:pt idx="0">
                  <c:v>100</c:v>
                </c:pt>
                <c:pt idx="1">
                  <c:v>101.11271313941826</c:v>
                </c:pt>
                <c:pt idx="2">
                  <c:v>104.23614593781345</c:v>
                </c:pt>
                <c:pt idx="3">
                  <c:v>104.05748495486459</c:v>
                </c:pt>
                <c:pt idx="4">
                  <c:v>103.98225927783349</c:v>
                </c:pt>
                <c:pt idx="5">
                  <c:v>104.24711634904715</c:v>
                </c:pt>
                <c:pt idx="6">
                  <c:v>104.42107572718153</c:v>
                </c:pt>
                <c:pt idx="7">
                  <c:v>104.58719909729187</c:v>
                </c:pt>
                <c:pt idx="8">
                  <c:v>104.78936810431293</c:v>
                </c:pt>
                <c:pt idx="9">
                  <c:v>104.35682046138415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E-4378-8025-3F5286CD0ECF}"/>
            </c:ext>
          </c:extLst>
        </c:ser>
        <c:ser>
          <c:idx val="1"/>
          <c:order val="1"/>
          <c:tx>
            <c:strRef>
              <c:f>'Figure 6'!$D$5</c:f>
              <c:strCache>
                <c:ptCount val="1"/>
                <c:pt idx="0">
                  <c:v>Non-financial corporations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'Figure 6'!$B$6:$B$15</c:f>
              <c:numCache>
                <c:formatCode>mmm\-yy</c:formatCode>
                <c:ptCount val="10"/>
                <c:pt idx="0">
                  <c:v>44531</c:v>
                </c:pt>
                <c:pt idx="1">
                  <c:v>44621</c:v>
                </c:pt>
                <c:pt idx="2">
                  <c:v>44713</c:v>
                </c:pt>
                <c:pt idx="3">
                  <c:v>44805</c:v>
                </c:pt>
                <c:pt idx="4">
                  <c:v>44896</c:v>
                </c:pt>
                <c:pt idx="5">
                  <c:v>44986</c:v>
                </c:pt>
                <c:pt idx="6">
                  <c:v>45078</c:v>
                </c:pt>
                <c:pt idx="7">
                  <c:v>45170</c:v>
                </c:pt>
                <c:pt idx="8">
                  <c:v>45261</c:v>
                </c:pt>
                <c:pt idx="9">
                  <c:v>45352</c:v>
                </c:pt>
              </c:numCache>
            </c:numRef>
          </c:cat>
          <c:val>
            <c:numRef>
              <c:f>'Figure 6'!$D$6:$D$15</c:f>
              <c:numCache>
                <c:formatCode>0.00</c:formatCode>
                <c:ptCount val="10"/>
                <c:pt idx="0">
                  <c:v>100</c:v>
                </c:pt>
                <c:pt idx="1">
                  <c:v>102.06849363135548</c:v>
                </c:pt>
                <c:pt idx="2">
                  <c:v>106.5949682444998</c:v>
                </c:pt>
                <c:pt idx="3">
                  <c:v>108.4283659075757</c:v>
                </c:pt>
                <c:pt idx="4">
                  <c:v>107.70202463244324</c:v>
                </c:pt>
                <c:pt idx="5">
                  <c:v>107.21253377311484</c:v>
                </c:pt>
                <c:pt idx="6">
                  <c:v>107.19498929787009</c:v>
                </c:pt>
                <c:pt idx="7">
                  <c:v>107.08621355135267</c:v>
                </c:pt>
                <c:pt idx="8">
                  <c:v>107.09323134145058</c:v>
                </c:pt>
                <c:pt idx="9">
                  <c:v>107.00200007017789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E-4378-8025-3F5286CD0ECF}"/>
            </c:ext>
          </c:extLst>
        </c:ser>
        <c:ser>
          <c:idx val="2"/>
          <c:order val="2"/>
          <c:tx>
            <c:strRef>
              <c:f>'Figure 6'!$E$5</c:f>
              <c:strCache>
                <c:ptCount val="1"/>
                <c:pt idx="0">
                  <c:v>Households: of which mortgages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'Figure 6'!$B$6:$B$15</c:f>
              <c:numCache>
                <c:formatCode>mmm\-yy</c:formatCode>
                <c:ptCount val="10"/>
                <c:pt idx="0">
                  <c:v>44531</c:v>
                </c:pt>
                <c:pt idx="1">
                  <c:v>44621</c:v>
                </c:pt>
                <c:pt idx="2">
                  <c:v>44713</c:v>
                </c:pt>
                <c:pt idx="3">
                  <c:v>44805</c:v>
                </c:pt>
                <c:pt idx="4">
                  <c:v>44896</c:v>
                </c:pt>
                <c:pt idx="5">
                  <c:v>44986</c:v>
                </c:pt>
                <c:pt idx="6">
                  <c:v>45078</c:v>
                </c:pt>
                <c:pt idx="7">
                  <c:v>45170</c:v>
                </c:pt>
                <c:pt idx="8">
                  <c:v>45261</c:v>
                </c:pt>
                <c:pt idx="9">
                  <c:v>45352</c:v>
                </c:pt>
              </c:numCache>
            </c:numRef>
          </c:cat>
          <c:val>
            <c:numRef>
              <c:f>'Figure 6'!$E$6:$E$15</c:f>
              <c:numCache>
                <c:formatCode>0.00</c:formatCode>
                <c:ptCount val="10"/>
                <c:pt idx="0">
                  <c:v>100</c:v>
                </c:pt>
                <c:pt idx="1">
                  <c:v>100.69180384171921</c:v>
                </c:pt>
                <c:pt idx="2">
                  <c:v>104.12629099919045</c:v>
                </c:pt>
                <c:pt idx="3">
                  <c:v>103.4369403625837</c:v>
                </c:pt>
                <c:pt idx="4">
                  <c:v>103.49091087505826</c:v>
                </c:pt>
                <c:pt idx="5">
                  <c:v>103.58413266933248</c:v>
                </c:pt>
                <c:pt idx="6">
                  <c:v>102.75494934131443</c:v>
                </c:pt>
                <c:pt idx="7">
                  <c:v>103.10575767239898</c:v>
                </c:pt>
                <c:pt idx="8">
                  <c:v>103.66263523293183</c:v>
                </c:pt>
                <c:pt idx="9">
                  <c:v>103.36825061943429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E-4378-8025-3F5286CD0ECF}"/>
            </c:ext>
          </c:extLst>
        </c:ser>
        <c:ser>
          <c:idx val="3"/>
          <c:order val="3"/>
          <c:tx>
            <c:strRef>
              <c:f>'Figure 6'!$F$5</c:f>
              <c:strCache>
                <c:ptCount val="1"/>
                <c:pt idx="0">
                  <c:v>NFCs: of which SMEs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'Figure 6'!$B$6:$B$15</c:f>
              <c:numCache>
                <c:formatCode>mmm\-yy</c:formatCode>
                <c:ptCount val="10"/>
                <c:pt idx="0">
                  <c:v>44531</c:v>
                </c:pt>
                <c:pt idx="1">
                  <c:v>44621</c:v>
                </c:pt>
                <c:pt idx="2">
                  <c:v>44713</c:v>
                </c:pt>
                <c:pt idx="3">
                  <c:v>44805</c:v>
                </c:pt>
                <c:pt idx="4">
                  <c:v>44896</c:v>
                </c:pt>
                <c:pt idx="5">
                  <c:v>44986</c:v>
                </c:pt>
                <c:pt idx="6">
                  <c:v>45078</c:v>
                </c:pt>
                <c:pt idx="7">
                  <c:v>45170</c:v>
                </c:pt>
                <c:pt idx="8">
                  <c:v>45261</c:v>
                </c:pt>
                <c:pt idx="9">
                  <c:v>45352</c:v>
                </c:pt>
              </c:numCache>
            </c:numRef>
          </c:cat>
          <c:val>
            <c:numRef>
              <c:f>'Figure 6'!$F$6:$F$15</c:f>
              <c:numCache>
                <c:formatCode>0.00</c:formatCode>
                <c:ptCount val="10"/>
                <c:pt idx="0">
                  <c:v>100</c:v>
                </c:pt>
                <c:pt idx="1">
                  <c:v>101.17762095059945</c:v>
                </c:pt>
                <c:pt idx="2">
                  <c:v>104.85928067341213</c:v>
                </c:pt>
                <c:pt idx="3">
                  <c:v>105.14837173709721</c:v>
                </c:pt>
                <c:pt idx="4">
                  <c:v>105.0505909361449</c:v>
                </c:pt>
                <c:pt idx="5">
                  <c:v>104.80401326417822</c:v>
                </c:pt>
                <c:pt idx="6">
                  <c:v>104.82526996003742</c:v>
                </c:pt>
                <c:pt idx="7">
                  <c:v>105.29716860811158</c:v>
                </c:pt>
                <c:pt idx="8">
                  <c:v>105.58200833262478</c:v>
                </c:pt>
                <c:pt idx="9">
                  <c:v>104.68922710653857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2E-4378-8025-3F5286CD0ECF}"/>
            </c:ext>
          </c:extLst>
        </c:ser>
        <c:ser>
          <c:idx val="4"/>
          <c:order val="4"/>
          <c:tx>
            <c:strRef>
              <c:f>'Figure 6'!$G$5</c:f>
              <c:strCache>
                <c:ptCount val="1"/>
                <c:pt idx="0">
                  <c:v>NFCs: of which CREs</c:v>
                </c:pt>
              </c:strCache>
            </c:strRef>
          </c:tx>
          <c:spPr>
            <a:ln w="25400" cap="rnd" cmpd="sng" algn="ctr">
              <a:solidFill>
                <a:srgbClr val="00B1E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'Figure 6'!$B$6:$B$15</c:f>
              <c:numCache>
                <c:formatCode>mmm\-yy</c:formatCode>
                <c:ptCount val="10"/>
                <c:pt idx="0">
                  <c:v>44531</c:v>
                </c:pt>
                <c:pt idx="1">
                  <c:v>44621</c:v>
                </c:pt>
                <c:pt idx="2">
                  <c:v>44713</c:v>
                </c:pt>
                <c:pt idx="3">
                  <c:v>44805</c:v>
                </c:pt>
                <c:pt idx="4">
                  <c:v>44896</c:v>
                </c:pt>
                <c:pt idx="5">
                  <c:v>44986</c:v>
                </c:pt>
                <c:pt idx="6">
                  <c:v>45078</c:v>
                </c:pt>
                <c:pt idx="7">
                  <c:v>45170</c:v>
                </c:pt>
                <c:pt idx="8">
                  <c:v>45261</c:v>
                </c:pt>
                <c:pt idx="9">
                  <c:v>45352</c:v>
                </c:pt>
              </c:numCache>
            </c:numRef>
          </c:cat>
          <c:val>
            <c:numRef>
              <c:f>'Figure 6'!$G$6:$G$15</c:f>
              <c:numCache>
                <c:formatCode>0.00</c:formatCode>
                <c:ptCount val="10"/>
                <c:pt idx="0">
                  <c:v>100</c:v>
                </c:pt>
                <c:pt idx="1">
                  <c:v>100.67546090273363</c:v>
                </c:pt>
                <c:pt idx="2">
                  <c:v>106.6751430387794</c:v>
                </c:pt>
                <c:pt idx="3">
                  <c:v>106.59567705022251</c:v>
                </c:pt>
                <c:pt idx="4">
                  <c:v>109.01144310235219</c:v>
                </c:pt>
                <c:pt idx="5">
                  <c:v>106.47647806738716</c:v>
                </c:pt>
                <c:pt idx="6">
                  <c:v>107.17577876668786</c:v>
                </c:pt>
                <c:pt idx="7">
                  <c:v>107.84329307056578</c:v>
                </c:pt>
                <c:pt idx="8">
                  <c:v>107.38239033693579</c:v>
                </c:pt>
                <c:pt idx="9">
                  <c:v>108.52670057215511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2E-4378-8025-3F5286CD0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4925599"/>
        <c:axId val="1534926079"/>
      </c:lineChart>
      <c:dateAx>
        <c:axId val="1534925599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4926079"/>
        <c:crosses val="autoZero"/>
        <c:auto val="1"/>
        <c:lblOffset val="100"/>
        <c:baseTimeUnit val="months"/>
        <c:majorUnit val="3"/>
        <c:majorTimeUnit val="months"/>
      </c:dateAx>
      <c:valAx>
        <c:axId val="1534926079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492559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 dirty="0">
                <a:solidFill>
                  <a:sysClr val="windowText" lastClr="000000"/>
                </a:solidFill>
              </a:rPr>
              <a:t>Insurers</a:t>
            </a:r>
          </a:p>
        </c:rich>
      </c:tx>
      <c:layout>
        <c:manualLayout>
          <c:xMode val="edge"/>
          <c:yMode val="edge"/>
          <c:x val="0.24256309080030172"/>
          <c:y val="3.32533931147142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48475674964217"/>
          <c:y val="0.12370531602453815"/>
          <c:w val="0.82989157796021784"/>
          <c:h val="0.80830379020906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6.3'!$C$53</c:f>
              <c:strCache>
                <c:ptCount val="1"/>
                <c:pt idx="0">
                  <c:v>Insurers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6.3'!$A$54:$A$56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'Chart 6.3'!$C$54:$C$56</c:f>
              <c:numCache>
                <c:formatCode>General</c:formatCode>
                <c:ptCount val="3"/>
                <c:pt idx="0">
                  <c:v>-1.8843319526616613</c:v>
                </c:pt>
                <c:pt idx="1">
                  <c:v>-3.592823219720104</c:v>
                </c:pt>
                <c:pt idx="2">
                  <c:v>-10.858716053377135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1-4FED-98E1-E9DC6BF2B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522557344"/>
        <c:axId val="1514680480"/>
      </c:barChart>
      <c:catAx>
        <c:axId val="152255734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4680480"/>
        <c:crosses val="autoZero"/>
        <c:auto val="1"/>
        <c:lblAlgn val="ctr"/>
        <c:lblOffset val="100"/>
        <c:noMultiLvlLbl val="0"/>
      </c:catAx>
      <c:valAx>
        <c:axId val="1514680480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crossAx val="152255734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 dirty="0">
                <a:solidFill>
                  <a:sysClr val="windowText" lastClr="000000"/>
                </a:solidFill>
              </a:rPr>
              <a:t>Investment funds</a:t>
            </a:r>
          </a:p>
        </c:rich>
      </c:tx>
      <c:layout>
        <c:manualLayout>
          <c:xMode val="edge"/>
          <c:yMode val="edge"/>
          <c:x val="0.20649180359832514"/>
          <c:y val="8.90377630641434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71602636572191"/>
          <c:y val="0.12723658829049578"/>
          <c:w val="0.82930244550665422"/>
          <c:h val="0.804772952400813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6.3'!$D$53</c:f>
              <c:strCache>
                <c:ptCount val="1"/>
                <c:pt idx="0">
                  <c:v>Investment funds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6.3'!$A$54:$A$56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'Chart 6.3'!$D$54:$D$56</c:f>
              <c:numCache>
                <c:formatCode>General</c:formatCode>
                <c:ptCount val="3"/>
                <c:pt idx="0">
                  <c:v>-2.7861137435502532</c:v>
                </c:pt>
                <c:pt idx="1">
                  <c:v>-5.4815559101301661</c:v>
                </c:pt>
                <c:pt idx="2">
                  <c:v>-10.08059845050105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2-4B4C-98AE-C2508CBEA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978061392"/>
        <c:axId val="1470130496"/>
      </c:barChart>
      <c:catAx>
        <c:axId val="9780613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0130496"/>
        <c:crosses val="autoZero"/>
        <c:auto val="1"/>
        <c:lblAlgn val="ctr"/>
        <c:lblOffset val="100"/>
        <c:noMultiLvlLbl val="0"/>
      </c:catAx>
      <c:valAx>
        <c:axId val="1470130496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crossAx val="9780613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1288247536162"/>
          <c:y val="0.24354505755265643"/>
          <c:w val="0.8178266674803083"/>
          <c:h val="0.6550342105646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55'!$M$28</c:f>
              <c:strCache>
                <c:ptCount val="1"/>
                <c:pt idx="0">
                  <c:v>1st round market losses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val>
            <c:numRef>
              <c:f>'Figure 55'!$M$29:$M$38</c:f>
              <c:numCache>
                <c:formatCode>General</c:formatCode>
                <c:ptCount val="10"/>
                <c:pt idx="1">
                  <c:v>-2.7512615349999998E-2</c:v>
                </c:pt>
                <c:pt idx="4">
                  <c:v>-4.7524522799999996E-2</c:v>
                </c:pt>
                <c:pt idx="7">
                  <c:v>-0.14030423649999998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B-4494-879C-1A0E8C08A76E}"/>
            </c:ext>
          </c:extLst>
        </c:ser>
        <c:ser>
          <c:idx val="1"/>
          <c:order val="1"/>
          <c:tx>
            <c:strRef>
              <c:f>'Figure 55'!$N$28</c:f>
              <c:strCache>
                <c:ptCount val="1"/>
                <c:pt idx="0">
                  <c:v>1st round fund share losses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val>
            <c:numRef>
              <c:f>'Figure 55'!$N$29:$N$38</c:f>
              <c:numCache>
                <c:formatCode>General</c:formatCode>
                <c:ptCount val="10"/>
                <c:pt idx="1">
                  <c:v>-4.0701660899999997E-3</c:v>
                </c:pt>
                <c:pt idx="4">
                  <c:v>-7.6592629899999995E-3</c:v>
                </c:pt>
                <c:pt idx="7">
                  <c:v>-2.4363781320000003E-2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DB-4494-879C-1A0E8C08A76E}"/>
            </c:ext>
          </c:extLst>
        </c:ser>
        <c:ser>
          <c:idx val="2"/>
          <c:order val="2"/>
          <c:tx>
            <c:strRef>
              <c:f>'Figure 55'!$O$28</c:f>
              <c:strCache>
                <c:ptCount val="1"/>
                <c:pt idx="0">
                  <c:v>2nd round market losses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</c:spPr>
          <c:invertIfNegative val="0"/>
          <c:val>
            <c:numRef>
              <c:f>'Figure 55'!$O$29:$O$38</c:f>
              <c:numCache>
                <c:formatCode>General</c:formatCode>
                <c:ptCount val="10"/>
                <c:pt idx="1">
                  <c:v>-1.453226736E-2</c:v>
                </c:pt>
                <c:pt idx="4">
                  <c:v>-2.9044059839999997E-2</c:v>
                </c:pt>
                <c:pt idx="7">
                  <c:v>-5.4860087420000002E-2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DB-4494-879C-1A0E8C08A76E}"/>
            </c:ext>
          </c:extLst>
        </c:ser>
        <c:ser>
          <c:idx val="3"/>
          <c:order val="3"/>
          <c:tx>
            <c:strRef>
              <c:f>'Figure 55'!$P$28</c:f>
              <c:strCache>
                <c:ptCount val="1"/>
                <c:pt idx="0">
                  <c:v>2nd round fund share losses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</c:spPr>
          <c:invertIfNegative val="0"/>
          <c:val>
            <c:numRef>
              <c:f>'Figure 55'!$P$29:$P$38</c:f>
              <c:numCache>
                <c:formatCode>General</c:formatCode>
                <c:ptCount val="10"/>
                <c:pt idx="1">
                  <c:v>-2.4606475199999999E-3</c:v>
                </c:pt>
                <c:pt idx="4">
                  <c:v>-5.9361318599999999E-3</c:v>
                </c:pt>
                <c:pt idx="7">
                  <c:v>-1.3009673420000001E-2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DB-4494-879C-1A0E8C08A76E}"/>
            </c:ext>
          </c:extLst>
        </c:ser>
        <c:ser>
          <c:idx val="4"/>
          <c:order val="4"/>
          <c:tx>
            <c:strRef>
              <c:f>'Figure 55'!$Q$28</c:f>
              <c:strCache>
                <c:ptCount val="1"/>
                <c:pt idx="0">
                  <c:v>1st round credit losses (NFCs)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val>
            <c:numRef>
              <c:f>'Figure 55'!$Q$29:$Q$38</c:f>
              <c:numCache>
                <c:formatCode>General</c:formatCode>
                <c:ptCount val="10"/>
                <c:pt idx="2">
                  <c:v>-3.5564920500000003E-3</c:v>
                </c:pt>
                <c:pt idx="5">
                  <c:v>-3.55475483E-3</c:v>
                </c:pt>
                <c:pt idx="8">
                  <c:v>-5.1106581799999998E-3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DB-4494-879C-1A0E8C08A76E}"/>
            </c:ext>
          </c:extLst>
        </c:ser>
        <c:ser>
          <c:idx val="5"/>
          <c:order val="5"/>
          <c:tx>
            <c:strRef>
              <c:f>'Figure 55'!$R$28</c:f>
              <c:strCache>
                <c:ptCount val="1"/>
                <c:pt idx="0">
                  <c:v>1st round credit losses (non-NFCs)</c:v>
                </c:pt>
              </c:strCache>
            </c:strRef>
          </c:tx>
          <c:spPr>
            <a:solidFill>
              <a:srgbClr val="FFDBCC"/>
            </a:solidFill>
            <a:ln>
              <a:noFill/>
            </a:ln>
            <a:effectLst/>
          </c:spPr>
          <c:invertIfNegative val="0"/>
          <c:val>
            <c:numRef>
              <c:f>'Figure 55'!$R$29:$R$38</c:f>
              <c:numCache>
                <c:formatCode>General</c:formatCode>
                <c:ptCount val="10"/>
                <c:pt idx="2">
                  <c:v>-1.7131101449999998E-2</c:v>
                </c:pt>
                <c:pt idx="5">
                  <c:v>-1.7122886980000002E-2</c:v>
                </c:pt>
                <c:pt idx="8">
                  <c:v>-2.4210540900000001E-2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DB-4494-879C-1A0E8C08A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6862480"/>
        <c:axId val="753593024"/>
      </c:barChart>
      <c:lineChart>
        <c:grouping val="standard"/>
        <c:varyColors val="0"/>
        <c:ser>
          <c:idx val="6"/>
          <c:order val="6"/>
          <c:tx>
            <c:strRef>
              <c:f>'Figure 55'!$S$5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'Figure 55'!$L$6:$L$8</c:f>
              <c:numCache>
                <c:formatCode>General</c:formatCode>
                <c:ptCount val="3"/>
              </c:numCache>
            </c:numRef>
          </c:cat>
          <c:val>
            <c:numRef>
              <c:f>'Figure 55'!$S$6:$S$8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EDB-4494-879C-1A0E8C08A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222160"/>
        <c:axId val="788022000"/>
      </c:lineChart>
      <c:catAx>
        <c:axId val="756862480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593024"/>
        <c:crosses val="max"/>
        <c:auto val="1"/>
        <c:lblAlgn val="ctr"/>
        <c:lblOffset val="100"/>
        <c:noMultiLvlLbl val="0"/>
      </c:catAx>
      <c:valAx>
        <c:axId val="753593024"/>
        <c:scaling>
          <c:orientation val="minMax"/>
          <c:min val="-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862480"/>
        <c:crosses val="autoZero"/>
        <c:crossBetween val="midCat"/>
      </c:valAx>
      <c:valAx>
        <c:axId val="78802200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588222160"/>
        <c:crosses val="max"/>
        <c:crossBetween val="between"/>
      </c:valAx>
      <c:catAx>
        <c:axId val="5882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02200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9.6144163468450464E-2"/>
          <c:y val="2.7167354110060583E-2"/>
          <c:w val="0.8316494643513066"/>
          <c:h val="0.15945457702801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6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Banks</a:t>
            </a:r>
          </a:p>
        </c:rich>
      </c:tx>
      <c:layout>
        <c:manualLayout>
          <c:xMode val="edge"/>
          <c:yMode val="edge"/>
          <c:x val="0.30477762707870487"/>
          <c:y val="0.131682587782338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54301131489908"/>
          <c:y val="0.19599345632656232"/>
          <c:w val="0.44548364810558105"/>
          <c:h val="0.72656498406557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56'!$C$6</c:f>
              <c:strCache>
                <c:ptCount val="1"/>
                <c:pt idx="0">
                  <c:v>2nd round market losses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</c:spPr>
          <c:invertIfNegative val="0"/>
          <c:cat>
            <c:strRef>
              <c:f>'Figure 56'!$D$5:$F$5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56'!$D$6:$F$6</c:f>
              <c:numCache>
                <c:formatCode>0.00</c:formatCode>
                <c:ptCount val="3"/>
                <c:pt idx="0">
                  <c:v>-8.7260300000000001E-4</c:v>
                </c:pt>
                <c:pt idx="1">
                  <c:v>-1.3367749999999999E-3</c:v>
                </c:pt>
                <c:pt idx="2">
                  <c:v>-2.6421750000000001E-3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B-4F8B-A6F3-6F0AEDDB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44742719"/>
        <c:axId val="2035364847"/>
      </c:barChart>
      <c:barChart>
        <c:barDir val="col"/>
        <c:grouping val="stacked"/>
        <c:varyColors val="0"/>
        <c:ser>
          <c:idx val="1"/>
          <c:order val="1"/>
          <c:tx>
            <c:strRef>
              <c:f>'Figure 56'!$C$7</c:f>
              <c:strCache>
                <c:ptCount val="1"/>
                <c:pt idx="0">
                  <c:v>2nd round fund share losses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'Figure 56'!$D$5:$F$5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56'!$D$7:$F$7</c:f>
              <c:numCache>
                <c:formatCode>0.00</c:formatCode>
                <c:ptCount val="3"/>
                <c:pt idx="0">
                  <c:v>-7.6453600000000001E-4</c:v>
                </c:pt>
                <c:pt idx="1">
                  <c:v>-1.140835E-3</c:v>
                </c:pt>
                <c:pt idx="2">
                  <c:v>-1.9074230000000001E-3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B-4F8B-A6F3-6F0AEDDB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3130831"/>
        <c:axId val="1527609455"/>
      </c:barChart>
      <c:catAx>
        <c:axId val="944742719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5364847"/>
        <c:crosses val="autoZero"/>
        <c:auto val="1"/>
        <c:lblAlgn val="ctr"/>
        <c:lblOffset val="100"/>
        <c:noMultiLvlLbl val="0"/>
      </c:catAx>
      <c:valAx>
        <c:axId val="2035364847"/>
        <c:scaling>
          <c:orientation val="minMax"/>
          <c:min val="-0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4742719"/>
        <c:crosses val="autoZero"/>
        <c:crossBetween val="between"/>
        <c:majorUnit val="2.0000000000000004E-2"/>
      </c:valAx>
      <c:valAx>
        <c:axId val="1527609455"/>
        <c:scaling>
          <c:orientation val="minMax"/>
          <c:min val="-10"/>
        </c:scaling>
        <c:delete val="1"/>
        <c:axPos val="r"/>
        <c:numFmt formatCode="0.00" sourceLinked="1"/>
        <c:majorTickMark val="out"/>
        <c:minorTickMark val="none"/>
        <c:tickLblPos val="nextTo"/>
        <c:crossAx val="1863130831"/>
        <c:crosses val="max"/>
        <c:crossBetween val="between"/>
      </c:valAx>
      <c:catAx>
        <c:axId val="18631308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76094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t"/>
      <c:layout>
        <c:manualLayout>
          <c:xMode val="edge"/>
          <c:yMode val="edge"/>
          <c:x val="6.1030246149619612E-2"/>
          <c:y val="4.2267127352449913E-3"/>
          <c:w val="0.78817071660618432"/>
          <c:h val="8.38976635020547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6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Insurers</a:t>
            </a:r>
          </a:p>
        </c:rich>
      </c:tx>
      <c:layout>
        <c:manualLayout>
          <c:xMode val="edge"/>
          <c:yMode val="edge"/>
          <c:x val="0.30119161774024417"/>
          <c:y val="0.131686041984758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882794062506887E-2"/>
          <c:y val="0.19599338372390465"/>
          <c:w val="0.83941788230091907"/>
          <c:h val="0.72656513417039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56'!$C$8</c:f>
              <c:strCache>
                <c:ptCount val="1"/>
                <c:pt idx="0">
                  <c:v>2nd round market losses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</c:spPr>
          <c:invertIfNegative val="0"/>
          <c:cat>
            <c:strRef>
              <c:f>'Figure 56'!$D$5:$F$5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56'!$D$8:$F$8</c:f>
              <c:numCache>
                <c:formatCode>0.00</c:formatCode>
                <c:ptCount val="3"/>
                <c:pt idx="0">
                  <c:v>-2.7914179999999999E-3</c:v>
                </c:pt>
                <c:pt idx="1">
                  <c:v>-5.6582330000000004E-3</c:v>
                </c:pt>
                <c:pt idx="2">
                  <c:v>-1.7911769000000001E-2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B-4558-9401-02E15C2D180C}"/>
            </c:ext>
          </c:extLst>
        </c:ser>
        <c:ser>
          <c:idx val="1"/>
          <c:order val="1"/>
          <c:tx>
            <c:strRef>
              <c:f>'Figure 56'!$C$9</c:f>
              <c:strCache>
                <c:ptCount val="1"/>
                <c:pt idx="0">
                  <c:v>2nd round fund share losses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</c:spPr>
          <c:invertIfNegative val="0"/>
          <c:cat>
            <c:strRef>
              <c:f>'Figure 56'!$D$5:$F$5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56'!$D$9:$F$9</c:f>
              <c:numCache>
                <c:formatCode>0.00</c:formatCode>
                <c:ptCount val="3"/>
                <c:pt idx="0">
                  <c:v>-4.4340680000000002E-3</c:v>
                </c:pt>
                <c:pt idx="1">
                  <c:v>-1.1592801E-2</c:v>
                </c:pt>
                <c:pt idx="2">
                  <c:v>-2.6991575E-2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B-4558-9401-02E15C2D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44742719"/>
        <c:axId val="2035364847"/>
      </c:barChart>
      <c:catAx>
        <c:axId val="944742719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0%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5364847"/>
        <c:crossesAt val="0"/>
        <c:auto val="1"/>
        <c:lblAlgn val="ctr"/>
        <c:lblOffset val="100"/>
        <c:noMultiLvlLbl val="0"/>
      </c:catAx>
      <c:valAx>
        <c:axId val="2035364847"/>
        <c:scaling>
          <c:orientation val="minMax"/>
          <c:max val="0"/>
          <c:min val="-0.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out"/>
        <c:minorTickMark val="none"/>
        <c:tickLblPos val="nextTo"/>
        <c:crossAx val="944742719"/>
        <c:crosses val="autoZero"/>
        <c:crossBetween val="between"/>
        <c:majorUnit val="2.0000000000000004E-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6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Investment funds</a:t>
            </a:r>
          </a:p>
        </c:rich>
      </c:tx>
      <c:layout>
        <c:manualLayout>
          <c:xMode val="edge"/>
          <c:yMode val="edge"/>
          <c:x val="0.13719055953280399"/>
          <c:y val="0.131686041984758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882794062506887E-2"/>
          <c:y val="0.19599338372390465"/>
          <c:w val="0.83941788230091907"/>
          <c:h val="0.72656513417039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56'!$C$10</c:f>
              <c:strCache>
                <c:ptCount val="1"/>
                <c:pt idx="0">
                  <c:v>2nd round market losses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</c:spPr>
          <c:invertIfNegative val="0"/>
          <c:cat>
            <c:strRef>
              <c:f>'Figure 56'!$D$5:$F$5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56'!$D$10:$F$10</c:f>
              <c:numCache>
                <c:formatCode>0.00</c:formatCode>
                <c:ptCount val="3"/>
                <c:pt idx="0">
                  <c:v>-2.4302238E-2</c:v>
                </c:pt>
                <c:pt idx="1">
                  <c:v>-4.8566667000000001E-2</c:v>
                </c:pt>
                <c:pt idx="2">
                  <c:v>-8.6760100000000007E-2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D-48FE-A2FB-513809DCCB95}"/>
            </c:ext>
          </c:extLst>
        </c:ser>
        <c:ser>
          <c:idx val="1"/>
          <c:order val="1"/>
          <c:tx>
            <c:strRef>
              <c:f>'Figure 56'!$C$11</c:f>
              <c:strCache>
                <c:ptCount val="1"/>
                <c:pt idx="0">
                  <c:v>2nd round fund share losses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</c:spPr>
          <c:invertIfNegative val="0"/>
          <c:cat>
            <c:strRef>
              <c:f>'Figure 56'!$D$5:$F$5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56'!$D$11:$F$11</c:f>
              <c:numCache>
                <c:formatCode>0.00</c:formatCode>
                <c:ptCount val="3"/>
                <c:pt idx="0">
                  <c:v>-1.317562E-3</c:v>
                </c:pt>
                <c:pt idx="1">
                  <c:v>-2.6512480000000001E-3</c:v>
                </c:pt>
                <c:pt idx="2">
                  <c:v>-4.7964150000000001E-3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DD-48FE-A2FB-513809DCC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44742719"/>
        <c:axId val="2035364847"/>
      </c:barChart>
      <c:catAx>
        <c:axId val="944742719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5364847"/>
        <c:crosses val="autoZero"/>
        <c:auto val="1"/>
        <c:lblAlgn val="ctr"/>
        <c:lblOffset val="100"/>
        <c:noMultiLvlLbl val="0"/>
      </c:catAx>
      <c:valAx>
        <c:axId val="2035364847"/>
        <c:scaling>
          <c:orientation val="minMax"/>
          <c:max val="0"/>
          <c:min val="-0.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out"/>
        <c:minorTickMark val="none"/>
        <c:tickLblPos val="nextTo"/>
        <c:crossAx val="944742719"/>
        <c:crosses val="autoZero"/>
        <c:crossBetween val="between"/>
        <c:majorUnit val="2.0000000000000004E-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59'!$C$5</c:f>
              <c:strCache>
                <c:ptCount val="1"/>
                <c:pt idx="0">
                  <c:v>First round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59'!$B$6:$B$8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59'!$C$6:$C$8</c:f>
              <c:numCache>
                <c:formatCode>0.00</c:formatCode>
                <c:ptCount val="3"/>
                <c:pt idx="0">
                  <c:v>5.0226E-2</c:v>
                </c:pt>
                <c:pt idx="1">
                  <c:v>6.5130999999999994E-2</c:v>
                </c:pt>
                <c:pt idx="2">
                  <c:v>0.124458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9-42B6-A211-DDDB6D7EFB0E}"/>
            </c:ext>
          </c:extLst>
        </c:ser>
        <c:ser>
          <c:idx val="1"/>
          <c:order val="1"/>
          <c:tx>
            <c:strRef>
              <c:f>'Figure 59'!$D$5</c:f>
              <c:strCache>
                <c:ptCount val="1"/>
                <c:pt idx="0">
                  <c:v>Second round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59'!$B$6:$B$8</c:f>
              <c:strCache>
                <c:ptCount val="3"/>
                <c:pt idx="0">
                  <c:v>B</c:v>
                </c:pt>
                <c:pt idx="1">
                  <c:v>A1</c:v>
                </c:pt>
                <c:pt idx="2">
                  <c:v>A2</c:v>
                </c:pt>
              </c:strCache>
            </c:strRef>
          </c:cat>
          <c:val>
            <c:numRef>
              <c:f>'Figure 59'!$D$6:$D$8</c:f>
              <c:numCache>
                <c:formatCode>0.00</c:formatCode>
                <c:ptCount val="3"/>
                <c:pt idx="0">
                  <c:v>5.5929999999999999E-3</c:v>
                </c:pt>
                <c:pt idx="1">
                  <c:v>6.9750000000000003E-3</c:v>
                </c:pt>
                <c:pt idx="2">
                  <c:v>1.2732E-2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09-42B6-A211-DDDB6D7EF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4969008"/>
        <c:axId val="1182193936"/>
      </c:barChart>
      <c:catAx>
        <c:axId val="1184969008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2193936"/>
        <c:crosses val="autoZero"/>
        <c:auto val="1"/>
        <c:lblAlgn val="ctr"/>
        <c:lblOffset val="100"/>
        <c:noMultiLvlLbl val="0"/>
      </c:catAx>
      <c:valAx>
        <c:axId val="1182193936"/>
        <c:scaling>
          <c:orientation val="minMax"/>
          <c:max val="0.15000000000000002"/>
          <c:min val="0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4969008"/>
        <c:crosses val="autoZero"/>
        <c:crossBetween val="between"/>
      </c:valAx>
      <c:spPr>
        <a:noFill/>
        <a:ln>
          <a:solidFill>
            <a:srgbClr val="D9D9D9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</a:t>
            </a:r>
          </a:p>
        </c:rich>
      </c:tx>
      <c:layout>
        <c:manualLayout>
          <c:xMode val="edge"/>
          <c:yMode val="edge"/>
          <c:x val="0.444017136396993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515519942878671E-2"/>
          <c:y val="0.24647458840372227"/>
          <c:w val="0.94336526573976742"/>
          <c:h val="0.751034780411806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4B00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8108-4B61-96EF-7D9DD1A921F5}"/>
              </c:ext>
            </c:extLst>
          </c:dPt>
          <c:dPt>
            <c:idx val="1"/>
            <c:bubble3D val="0"/>
            <c:spPr>
              <a:solidFill>
                <a:srgbClr val="FF4B00">
                  <a:alpha val="35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8108-4B61-96EF-7D9DD1A921F5}"/>
              </c:ext>
            </c:extLst>
          </c:dPt>
          <c:dPt>
            <c:idx val="2"/>
            <c:bubble3D val="0"/>
            <c:spPr>
              <a:solidFill>
                <a:srgbClr val="003299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8108-4B61-96EF-7D9DD1A921F5}"/>
              </c:ext>
            </c:extLst>
          </c:dPt>
          <c:dPt>
            <c:idx val="3"/>
            <c:bubble3D val="0"/>
            <c:spPr>
              <a:solidFill>
                <a:srgbClr val="FFB400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8108-4B61-96EF-7D9DD1A921F5}"/>
              </c:ext>
            </c:extLst>
          </c:dPt>
          <c:dPt>
            <c:idx val="4"/>
            <c:bubble3D val="0"/>
            <c:spPr>
              <a:solidFill>
                <a:srgbClr val="00B1EA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8108-4B61-96EF-7D9DD1A921F5}"/>
              </c:ext>
            </c:extLst>
          </c:dPt>
          <c:dPt>
            <c:idx val="5"/>
            <c:bubble3D val="0"/>
            <c:spPr>
              <a:solidFill>
                <a:srgbClr val="007816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8108-4B61-96EF-7D9DD1A921F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0176322418136018"/>
                      <c:h val="0.250668449197861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108-4B61-96EF-7D9DD1A921F5}"/>
                </c:ext>
              </c:extLst>
            </c:dLbl>
            <c:dLbl>
              <c:idx val="1"/>
              <c:layout>
                <c:manualLayout>
                  <c:x val="0"/>
                  <c:y val="0.2217535475177902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072208228379513"/>
                      <c:h val="0.295788770053475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108-4B61-96EF-7D9DD1A921F5}"/>
                </c:ext>
              </c:extLst>
            </c:dLbl>
            <c:dLbl>
              <c:idx val="2"/>
              <c:layout>
                <c:manualLayout>
                  <c:x val="-0.11754827875734684"/>
                  <c:y val="-5.58155080213903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9882451721242651"/>
                      <c:h val="0.200534759358288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108-4B61-96EF-7D9DD1A921F5}"/>
                </c:ext>
              </c:extLst>
            </c:dLbl>
            <c:dLbl>
              <c:idx val="3"/>
              <c:layout>
                <c:manualLayout>
                  <c:x val="0"/>
                  <c:y val="-0.101507168722893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3240973971452562"/>
                      <c:h val="0.24565508021390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108-4B61-96EF-7D9DD1A921F5}"/>
                </c:ext>
              </c:extLst>
            </c:dLbl>
            <c:dLbl>
              <c:idx val="4"/>
              <c:layout>
                <c:manualLayout>
                  <c:x val="0"/>
                  <c:y val="0.1609509874099962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9462636439966414"/>
                      <c:h val="0.205548128342245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108-4B61-96EF-7D9DD1A921F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2611251049538201"/>
                      <c:h val="0.250668449197861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108-4B61-96EF-7D9DD1A921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'Figure 60'!$C$18:$D$23</c:f>
              <c:multiLvlStrCache>
                <c:ptCount val="6"/>
                <c:lvl>
                  <c:pt idx="0">
                    <c:v>credit - NFCs</c:v>
                  </c:pt>
                  <c:pt idx="1">
                    <c:v>credit - non-NFCs</c:v>
                  </c:pt>
                  <c:pt idx="2">
                    <c:v>market</c:v>
                  </c:pt>
                  <c:pt idx="3">
                    <c:v>fund share</c:v>
                  </c:pt>
                  <c:pt idx="4">
                    <c:v>market</c:v>
                  </c:pt>
                  <c:pt idx="5">
                    <c:v>fund share</c:v>
                  </c:pt>
                </c:lvl>
                <c:lvl>
                  <c:pt idx="0">
                    <c:v>First-round</c:v>
                  </c:pt>
                  <c:pt idx="1">
                    <c:v>First-round</c:v>
                  </c:pt>
                  <c:pt idx="2">
                    <c:v>First-round</c:v>
                  </c:pt>
                  <c:pt idx="3">
                    <c:v>First-round</c:v>
                  </c:pt>
                  <c:pt idx="4">
                    <c:v>Second-round</c:v>
                  </c:pt>
                  <c:pt idx="5">
                    <c:v>Second-round</c:v>
                  </c:pt>
                </c:lvl>
              </c:multiLvlStrCache>
            </c:multiLvlStrRef>
          </c:cat>
          <c:val>
            <c:numRef>
              <c:f>'Figure 60'!$E$18:$E$23</c:f>
              <c:numCache>
                <c:formatCode>0.00</c:formatCode>
                <c:ptCount val="6"/>
                <c:pt idx="0">
                  <c:v>4.1185553252850234E-2</c:v>
                </c:pt>
                <c:pt idx="1">
                  <c:v>0.19838478076691293</c:v>
                </c:pt>
                <c:pt idx="2">
                  <c:v>0.43069710676388068</c:v>
                </c:pt>
                <c:pt idx="3">
                  <c:v>6.3716563097120635E-2</c:v>
                </c:pt>
                <c:pt idx="4">
                  <c:v>0.22749570006029002</c:v>
                </c:pt>
                <c:pt idx="5">
                  <c:v>3.8520296058945525E-2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108-4B61-96EF-7D9DD1A9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A1</a:t>
            </a:r>
          </a:p>
        </c:rich>
      </c:tx>
      <c:layout>
        <c:manualLayout>
          <c:xMode val="edge"/>
          <c:yMode val="edge"/>
          <c:x val="0.4183244411828874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834182880792297E-2"/>
          <c:y val="0.24672880963408983"/>
          <c:w val="0.94272727873751294"/>
          <c:h val="0.750526864289022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4B00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BD5A-4DEA-B37A-747F1E0C9C3E}"/>
              </c:ext>
            </c:extLst>
          </c:dPt>
          <c:dPt>
            <c:idx val="1"/>
            <c:bubble3D val="0"/>
            <c:spPr>
              <a:solidFill>
                <a:srgbClr val="FF4B00">
                  <a:alpha val="35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BD5A-4DEA-B37A-747F1E0C9C3E}"/>
              </c:ext>
            </c:extLst>
          </c:dPt>
          <c:dPt>
            <c:idx val="2"/>
            <c:bubble3D val="0"/>
            <c:spPr>
              <a:solidFill>
                <a:srgbClr val="003299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BD5A-4DEA-B37A-747F1E0C9C3E}"/>
              </c:ext>
            </c:extLst>
          </c:dPt>
          <c:dPt>
            <c:idx val="3"/>
            <c:bubble3D val="0"/>
            <c:spPr>
              <a:solidFill>
                <a:srgbClr val="FFB400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BD5A-4DEA-B37A-747F1E0C9C3E}"/>
              </c:ext>
            </c:extLst>
          </c:dPt>
          <c:dPt>
            <c:idx val="4"/>
            <c:bubble3D val="0"/>
            <c:spPr>
              <a:solidFill>
                <a:srgbClr val="00B1EA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BD5A-4DEA-B37A-747F1E0C9C3E}"/>
              </c:ext>
            </c:extLst>
          </c:dPt>
          <c:dPt>
            <c:idx val="5"/>
            <c:bubble3D val="0"/>
            <c:spPr>
              <a:solidFill>
                <a:srgbClr val="007816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BD5A-4DEA-B37A-747F1E0C9C3E}"/>
              </c:ext>
            </c:extLst>
          </c:dPt>
          <c:dLbls>
            <c:dLbl>
              <c:idx val="0"/>
              <c:layout>
                <c:manualLayout>
                  <c:x val="0.22124265323257758"/>
                  <c:y val="-8.35561497326204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799328295549958"/>
                      <c:h val="0.170454545454545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D5A-4DEA-B37A-747F1E0C9C3E}"/>
                </c:ext>
              </c:extLst>
            </c:dLbl>
            <c:dLbl>
              <c:idx val="1"/>
              <c:layout>
                <c:manualLayout>
                  <c:x val="-6.7170114440984544E-2"/>
                  <c:y val="0.212232883489831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1015952980688491"/>
                      <c:h val="0.262366310160427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D5A-4DEA-B37A-747F1E0C9C3E}"/>
                </c:ext>
              </c:extLst>
            </c:dLbl>
            <c:dLbl>
              <c:idx val="2"/>
              <c:layout>
                <c:manualLayout>
                  <c:x val="-7.5566750629722929E-2"/>
                  <c:y val="-7.92112299465240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844668345927793"/>
                      <c:h val="0.205548128342245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D5A-4DEA-B37A-747F1E0C9C3E}"/>
                </c:ext>
              </c:extLst>
            </c:dLbl>
            <c:dLbl>
              <c:idx val="3"/>
              <c:layout>
                <c:manualLayout>
                  <c:x val="3.3056321360333736E-7"/>
                  <c:y val="-6.01604278074867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634760705289669"/>
                      <c:h val="0.18549465240641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D5A-4DEA-B37A-747F1E0C9C3E}"/>
                </c:ext>
              </c:extLst>
            </c:dLbl>
            <c:dLbl>
              <c:idx val="4"/>
              <c:layout>
                <c:manualLayout>
                  <c:x val="1.6792611251049538E-2"/>
                  <c:y val="9.589930102320097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2611251049538201"/>
                      <c:h val="0.205548128342245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D5A-4DEA-B37A-747F1E0C9C3E}"/>
                </c:ext>
              </c:extLst>
            </c:dLbl>
            <c:dLbl>
              <c:idx val="5"/>
              <c:layout>
                <c:manualLayout>
                  <c:x val="-0.10075566750629725"/>
                  <c:y val="1.28642258621415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0092359361880775"/>
                      <c:h val="0.177139037433155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BD5A-4DEA-B37A-747F1E0C9C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'Figure 60'!$C$6:$D$11</c:f>
              <c:multiLvlStrCache>
                <c:ptCount val="6"/>
                <c:lvl>
                  <c:pt idx="0">
                    <c:v>credit - NFCs</c:v>
                  </c:pt>
                  <c:pt idx="1">
                    <c:v>credit - non-NFCs</c:v>
                  </c:pt>
                  <c:pt idx="2">
                    <c:v>market</c:v>
                  </c:pt>
                  <c:pt idx="3">
                    <c:v>fund share</c:v>
                  </c:pt>
                  <c:pt idx="4">
                    <c:v>market</c:v>
                  </c:pt>
                  <c:pt idx="5">
                    <c:v>fund share</c:v>
                  </c:pt>
                </c:lvl>
                <c:lvl>
                  <c:pt idx="0">
                    <c:v>First-round</c:v>
                  </c:pt>
                  <c:pt idx="1">
                    <c:v>First-round</c:v>
                  </c:pt>
                  <c:pt idx="2">
                    <c:v>First-round</c:v>
                  </c:pt>
                  <c:pt idx="3">
                    <c:v>First-round</c:v>
                  </c:pt>
                  <c:pt idx="4">
                    <c:v>Second-round</c:v>
                  </c:pt>
                  <c:pt idx="5">
                    <c:v>Second-round</c:v>
                  </c:pt>
                </c:lvl>
              </c:multiLvlStrCache>
            </c:multiLvlStrRef>
          </c:cat>
          <c:val>
            <c:numRef>
              <c:f>'Figure 60'!$E$6:$E$11</c:f>
              <c:numCache>
                <c:formatCode>0.00</c:formatCode>
                <c:ptCount val="6"/>
                <c:pt idx="0">
                  <c:v>2.4934684325220949E-2</c:v>
                </c:pt>
                <c:pt idx="1">
                  <c:v>0.12010781028481106</c:v>
                </c:pt>
                <c:pt idx="2">
                  <c:v>0.4506392230516918</c:v>
                </c:pt>
                <c:pt idx="3">
                  <c:v>7.262726044399663E-2</c:v>
                </c:pt>
                <c:pt idx="4">
                  <c:v>0.27540293946505395</c:v>
                </c:pt>
                <c:pt idx="5">
                  <c:v>5.6288082429225637E-2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5A-4DEA-B37A-747F1E0C9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A2</a:t>
            </a:r>
            <a:endParaRPr lang="en-GB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183244411828874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23395721925133689"/>
          <c:w val="0.95801847187237621"/>
          <c:h val="0.762700534759358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4B00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8EDE-4851-A5E9-71EE4BC29519}"/>
              </c:ext>
            </c:extLst>
          </c:dPt>
          <c:dPt>
            <c:idx val="1"/>
            <c:bubble3D val="0"/>
            <c:spPr>
              <a:solidFill>
                <a:srgbClr val="FF4B00">
                  <a:alpha val="35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8EDE-4851-A5E9-71EE4BC29519}"/>
              </c:ext>
            </c:extLst>
          </c:dPt>
          <c:dPt>
            <c:idx val="2"/>
            <c:bubble3D val="0"/>
            <c:spPr>
              <a:solidFill>
                <a:srgbClr val="003299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8EDE-4851-A5E9-71EE4BC29519}"/>
              </c:ext>
            </c:extLst>
          </c:dPt>
          <c:dPt>
            <c:idx val="3"/>
            <c:bubble3D val="0"/>
            <c:spPr>
              <a:solidFill>
                <a:srgbClr val="FFB400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8EDE-4851-A5E9-71EE4BC29519}"/>
              </c:ext>
            </c:extLst>
          </c:dPt>
          <c:dPt>
            <c:idx val="4"/>
            <c:bubble3D val="0"/>
            <c:spPr>
              <a:solidFill>
                <a:srgbClr val="00B1EA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8EDE-4851-A5E9-71EE4BC29519}"/>
              </c:ext>
            </c:extLst>
          </c:dPt>
          <c:dPt>
            <c:idx val="5"/>
            <c:bubble3D val="0"/>
            <c:spPr>
              <a:solidFill>
                <a:srgbClr val="007816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8EDE-4851-A5E9-71EE4BC29519}"/>
              </c:ext>
            </c:extLst>
          </c:dPt>
          <c:dLbls>
            <c:dLbl>
              <c:idx val="0"/>
              <c:layout>
                <c:manualLayout>
                  <c:x val="0.27707829325082201"/>
                  <c:y val="-3.77301904396641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765740613953677"/>
                      <c:h val="0.191919298265056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EDE-4851-A5E9-71EE4BC29519}"/>
                </c:ext>
              </c:extLst>
            </c:dLbl>
            <c:dLbl>
              <c:idx val="1"/>
              <c:layout>
                <c:manualLayout>
                  <c:x val="1.6672777493076635E-2"/>
                  <c:y val="0.129029223134962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7213714810250481"/>
                      <c:h val="0.222964863382224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EDE-4851-A5E9-71EE4BC29519}"/>
                </c:ext>
              </c:extLst>
            </c:dLbl>
            <c:dLbl>
              <c:idx val="2"/>
              <c:layout>
                <c:manualLayout>
                  <c:x val="-3.9042821158690177E-2"/>
                  <c:y val="-7.75401069518716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8203190596137698"/>
                      <c:h val="0.205548128342245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EDE-4851-A5E9-71EE4BC29519}"/>
                </c:ext>
              </c:extLst>
            </c:dLbl>
            <c:dLbl>
              <c:idx val="3"/>
              <c:layout>
                <c:manualLayout>
                  <c:x val="0"/>
                  <c:y val="-9.56461324687355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5759865659109994"/>
                      <c:h val="0.170454545454545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EDE-4851-A5E9-71EE4BC29519}"/>
                </c:ext>
              </c:extLst>
            </c:dLbl>
            <c:dLbl>
              <c:idx val="4"/>
              <c:layout>
                <c:manualLayout>
                  <c:x val="5.0377833753148617E-2"/>
                  <c:y val="0.158269821887237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0092359361880775"/>
                      <c:h val="0.173796791443850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EDE-4851-A5E9-71EE4BC29519}"/>
                </c:ext>
              </c:extLst>
            </c:dLbl>
            <c:dLbl>
              <c:idx val="5"/>
              <c:layout>
                <c:manualLayout>
                  <c:x val="-8.4223870630780726E-2"/>
                  <c:y val="7.18582887700534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9756507136859776"/>
                      <c:h val="0.170454545454545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EDE-4851-A5E9-71EE4BC295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'Figure 60'!$C$12:$D$17</c:f>
              <c:multiLvlStrCache>
                <c:ptCount val="6"/>
                <c:lvl>
                  <c:pt idx="0">
                    <c:v>credit - NFCs</c:v>
                  </c:pt>
                  <c:pt idx="1">
                    <c:v>credit - non-NFCs</c:v>
                  </c:pt>
                  <c:pt idx="2">
                    <c:v>market</c:v>
                  </c:pt>
                  <c:pt idx="3">
                    <c:v>fund share</c:v>
                  </c:pt>
                  <c:pt idx="4">
                    <c:v>market</c:v>
                  </c:pt>
                  <c:pt idx="5">
                    <c:v>fund share</c:v>
                  </c:pt>
                </c:lvl>
                <c:lvl>
                  <c:pt idx="0">
                    <c:v>First-round</c:v>
                  </c:pt>
                  <c:pt idx="1">
                    <c:v>First-round</c:v>
                  </c:pt>
                  <c:pt idx="2">
                    <c:v>First-round</c:v>
                  </c:pt>
                  <c:pt idx="3">
                    <c:v>First-round</c:v>
                  </c:pt>
                  <c:pt idx="4">
                    <c:v>Second-round</c:v>
                  </c:pt>
                  <c:pt idx="5">
                    <c:v>Second-round</c:v>
                  </c:pt>
                </c:lvl>
              </c:multiLvlStrCache>
            </c:multiLvlStrRef>
          </c:cat>
          <c:val>
            <c:numRef>
              <c:f>'Figure 60'!$E$12:$E$17</c:f>
              <c:numCache>
                <c:formatCode>0.00</c:formatCode>
                <c:ptCount val="6"/>
                <c:pt idx="0">
                  <c:v>1.4870859825730717E-2</c:v>
                </c:pt>
                <c:pt idx="1">
                  <c:v>7.0447286144867879E-2</c:v>
                </c:pt>
                <c:pt idx="2">
                  <c:v>0.55188348276335231</c:v>
                </c:pt>
                <c:pt idx="3">
                  <c:v>9.5834268382315374E-2</c:v>
                </c:pt>
                <c:pt idx="4">
                  <c:v>0.21579088376979913</c:v>
                </c:pt>
                <c:pt idx="5">
                  <c:v>5.1173219113934548E-2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EDE-4851-A5E9-71EE4BC29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6.6697080819387619E-2"/>
          <c:y val="0.19100957895940462"/>
          <c:w val="0.92216085789927538"/>
          <c:h val="0.7983458107170278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'Figure 7'!$F$5</c:f>
              <c:strCache>
                <c:ptCount val="1"/>
                <c:pt idx="0">
                  <c:v>Non-financial corporations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layout>
                <c:manualLayout>
                  <c:x val="-4.7244094488189999E-3"/>
                  <c:y val="1.466777080057531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23-45B3-B87A-3F660F7E77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7'!$B$6:$B$7</c:f>
              <c:strCache>
                <c:ptCount val="2"/>
                <c:pt idx="0">
                  <c:v>FINREP</c:v>
                </c:pt>
                <c:pt idx="1">
                  <c:v>FF55</c:v>
                </c:pt>
              </c:strCache>
            </c:strRef>
          </c:cat>
          <c:val>
            <c:numRef>
              <c:f>'Figure 7'!$F$6:$F$7</c:f>
              <c:numCache>
                <c:formatCode>_(* #,##0.00_);_(* \(#,##0.00\);_(* "-"??_);_(@_)</c:formatCode>
                <c:ptCount val="2"/>
                <c:pt idx="0">
                  <c:v>5.93</c:v>
                </c:pt>
                <c:pt idx="1">
                  <c:v>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23-45B3-B87A-3F660F7E7754}"/>
            </c:ext>
          </c:extLst>
        </c:ser>
        <c:ser>
          <c:idx val="2"/>
          <c:order val="1"/>
          <c:tx>
            <c:strRef>
              <c:f>'Figure 7'!$E$5</c:f>
              <c:strCache>
                <c:ptCount val="1"/>
                <c:pt idx="0">
                  <c:v>Households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layout>
                <c:manualLayout>
                  <c:x val="0.19102753991762239"/>
                  <c:y val="2.6684450697430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23-45B3-B87A-3F660F7E77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7'!$B$6:$B$7</c:f>
              <c:strCache>
                <c:ptCount val="2"/>
                <c:pt idx="0">
                  <c:v>FINREP</c:v>
                </c:pt>
                <c:pt idx="1">
                  <c:v>FF55</c:v>
                </c:pt>
              </c:strCache>
            </c:strRef>
          </c:cat>
          <c:val>
            <c:numRef>
              <c:f>'Figure 7'!$E$6:$E$7</c:f>
              <c:numCache>
                <c:formatCode>_(* #,##0.00_);_(* \(#,##0.00\);_(* "-"??_);_(@_)</c:formatCode>
                <c:ptCount val="2"/>
                <c:pt idx="0">
                  <c:v>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23-45B3-B87A-3F660F7E7754}"/>
            </c:ext>
          </c:extLst>
        </c:ser>
        <c:ser>
          <c:idx val="1"/>
          <c:order val="2"/>
          <c:tx>
            <c:strRef>
              <c:f>'Figure 7'!$D$5</c:f>
              <c:strCache>
                <c:ptCount val="1"/>
                <c:pt idx="0">
                  <c:v>Credit institutions and financial corporations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7'!$B$6:$B$7</c:f>
              <c:strCache>
                <c:ptCount val="2"/>
                <c:pt idx="0">
                  <c:v>FINREP</c:v>
                </c:pt>
                <c:pt idx="1">
                  <c:v>FF55</c:v>
                </c:pt>
              </c:strCache>
            </c:strRef>
          </c:cat>
          <c:val>
            <c:numRef>
              <c:f>'Figure 7'!$D$6:$D$7</c:f>
              <c:numCache>
                <c:formatCode>_(* #,##0.00_);_(* \(#,##0.00\);_(* "-"??_);_(@_)</c:formatCode>
                <c:ptCount val="2"/>
                <c:pt idx="0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23-45B3-B87A-3F660F7E7754}"/>
            </c:ext>
          </c:extLst>
        </c:ser>
        <c:ser>
          <c:idx val="0"/>
          <c:order val="3"/>
          <c:tx>
            <c:strRef>
              <c:f>'Figure 7'!$C$5</c:f>
              <c:strCache>
                <c:ptCount val="1"/>
                <c:pt idx="0">
                  <c:v>Central banks or governments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7'!$B$6:$B$7</c:f>
              <c:strCache>
                <c:ptCount val="2"/>
                <c:pt idx="0">
                  <c:v>FINREP</c:v>
                </c:pt>
                <c:pt idx="1">
                  <c:v>FF55</c:v>
                </c:pt>
              </c:strCache>
            </c:strRef>
          </c:cat>
          <c:val>
            <c:numRef>
              <c:f>'Figure 7'!$C$6:$C$7</c:f>
              <c:numCache>
                <c:formatCode>_(* #,##0.00_);_(* \(#,##0.00\);_(* "-"??_);_(@_)</c:formatCode>
                <c:ptCount val="2"/>
                <c:pt idx="0" formatCode="General">
                  <c:v>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23-45B3-B87A-3F660F7E7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1035240"/>
        <c:axId val="624666440"/>
      </c:barChart>
      <c:catAx>
        <c:axId val="3610352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4666440"/>
        <c:crosses val="autoZero"/>
        <c:auto val="1"/>
        <c:lblAlgn val="ctr"/>
        <c:lblOffset val="100"/>
        <c:noMultiLvlLbl val="0"/>
      </c:catAx>
      <c:valAx>
        <c:axId val="62466644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03524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47686208974931"/>
          <c:w val="0.97187060478199716"/>
          <c:h val="0.87348245729191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8'!$C$5</c:f>
              <c:strCache>
                <c:ptCount val="1"/>
                <c:pt idx="0">
                  <c:v>On-balance sheet exposures (lhs)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8'!$B$6:$B$15</c:f>
              <c:strCache>
                <c:ptCount val="10"/>
                <c:pt idx="0">
                  <c:v>A Agriculture</c:v>
                </c:pt>
                <c:pt idx="1">
                  <c:v>B Mining</c:v>
                </c:pt>
                <c:pt idx="2">
                  <c:v>C Manufacturing</c:v>
                </c:pt>
                <c:pt idx="3">
                  <c:v>D Utilities</c:v>
                </c:pt>
                <c:pt idx="4">
                  <c:v>E Water supply</c:v>
                </c:pt>
                <c:pt idx="5">
                  <c:v>F Construction</c:v>
                </c:pt>
                <c:pt idx="6">
                  <c:v>G Wholesale</c:v>
                </c:pt>
                <c:pt idx="7">
                  <c:v>H Transport</c:v>
                </c:pt>
                <c:pt idx="8">
                  <c:v>I Accommodation and food</c:v>
                </c:pt>
                <c:pt idx="9">
                  <c:v>L Real estate</c:v>
                </c:pt>
              </c:strCache>
            </c:strRef>
          </c:cat>
          <c:val>
            <c:numRef>
              <c:f>'Figure 8'!$C$6:$C$15</c:f>
              <c:numCache>
                <c:formatCode>0.00</c:formatCode>
                <c:ptCount val="10"/>
                <c:pt idx="0">
                  <c:v>236.078357325311</c:v>
                </c:pt>
                <c:pt idx="1">
                  <c:v>67.630907108633494</c:v>
                </c:pt>
                <c:pt idx="2">
                  <c:v>960.52845418784398</c:v>
                </c:pt>
                <c:pt idx="3">
                  <c:v>331.13709649844998</c:v>
                </c:pt>
                <c:pt idx="4">
                  <c:v>54.359527120512297</c:v>
                </c:pt>
                <c:pt idx="5">
                  <c:v>297.156202563335</c:v>
                </c:pt>
                <c:pt idx="6">
                  <c:v>772.98424562279399</c:v>
                </c:pt>
                <c:pt idx="7">
                  <c:v>341.51196086152601</c:v>
                </c:pt>
                <c:pt idx="8">
                  <c:v>165.77269289253201</c:v>
                </c:pt>
                <c:pt idx="9">
                  <c:v>1509.5796528144199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A-483E-A725-261BC8A00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043836735"/>
        <c:axId val="893051919"/>
      </c:barChart>
      <c:scatterChart>
        <c:scatterStyle val="lineMarker"/>
        <c:varyColors val="0"/>
        <c:ser>
          <c:idx val="1"/>
          <c:order val="1"/>
          <c:tx>
            <c:strRef>
              <c:f>'Figure 8'!$D$5</c:f>
              <c:strCache>
                <c:ptCount val="1"/>
                <c:pt idx="0">
                  <c:v>Brown energy consumption intensity (rhs)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prstClr val="black"/>
                  </a:solidFill>
                  <a:round/>
                </a14:hiddenLine>
              </a:ext>
            </a:extLst>
          </c:spPr>
          <c:marker>
            <c:symbol val="circle"/>
            <c:size val="5"/>
            <c:spPr>
              <a:solidFill>
                <a:srgbClr val="FFB400"/>
              </a:solidFill>
              <a:ln w="9525"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>
                    <a:solidFill>
                      <a:prstClr val="black"/>
                    </a:solidFill>
                  </a14:hiddenLine>
                </a:ext>
              </a:extLst>
            </c:spPr>
          </c:marker>
          <c:xVal>
            <c:strRef>
              <c:f>'Figure 8'!$B$6:$B$15</c:f>
              <c:strCache>
                <c:ptCount val="10"/>
                <c:pt idx="0">
                  <c:v>A Agriculture</c:v>
                </c:pt>
                <c:pt idx="1">
                  <c:v>B Mining</c:v>
                </c:pt>
                <c:pt idx="2">
                  <c:v>C Manufacturing</c:v>
                </c:pt>
                <c:pt idx="3">
                  <c:v>D Utilities</c:v>
                </c:pt>
                <c:pt idx="4">
                  <c:v>E Water supply</c:v>
                </c:pt>
                <c:pt idx="5">
                  <c:v>F Construction</c:v>
                </c:pt>
                <c:pt idx="6">
                  <c:v>G Wholesale</c:v>
                </c:pt>
                <c:pt idx="7">
                  <c:v>H Transport</c:v>
                </c:pt>
                <c:pt idx="8">
                  <c:v>I Accommodation and food</c:v>
                </c:pt>
                <c:pt idx="9">
                  <c:v>L Real estate</c:v>
                </c:pt>
              </c:strCache>
            </c:strRef>
          </c:xVal>
          <c:yVal>
            <c:numRef>
              <c:f>'Figure 8'!$D$6:$D$15</c:f>
              <c:numCache>
                <c:formatCode>0.00</c:formatCode>
                <c:ptCount val="10"/>
                <c:pt idx="0">
                  <c:v>187.78704500069099</c:v>
                </c:pt>
                <c:pt idx="1">
                  <c:v>2948.5552100883801</c:v>
                </c:pt>
                <c:pt idx="2">
                  <c:v>137.44077214454799</c:v>
                </c:pt>
                <c:pt idx="3">
                  <c:v>3463.5048133094001</c:v>
                </c:pt>
                <c:pt idx="4">
                  <c:v>545.76054467637698</c:v>
                </c:pt>
                <c:pt idx="5">
                  <c:v>57.439337814890997</c:v>
                </c:pt>
                <c:pt idx="6">
                  <c:v>47.754932494581404</c:v>
                </c:pt>
                <c:pt idx="7">
                  <c:v>244.92542905797001</c:v>
                </c:pt>
                <c:pt idx="8">
                  <c:v>102.929844436062</c:v>
                </c:pt>
                <c:pt idx="9">
                  <c:v>15.7124843137361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FA-483E-A725-261BC8A00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054319"/>
        <c:axId val="893048079"/>
      </c:scatterChart>
      <c:catAx>
        <c:axId val="1043836735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051919"/>
        <c:crosses val="autoZero"/>
        <c:auto val="1"/>
        <c:lblAlgn val="ctr"/>
        <c:lblOffset val="100"/>
        <c:noMultiLvlLbl val="0"/>
      </c:catAx>
      <c:valAx>
        <c:axId val="893051919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3836735"/>
        <c:crosses val="autoZero"/>
        <c:crossBetween val="between"/>
      </c:valAx>
      <c:valAx>
        <c:axId val="893048079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054319"/>
        <c:crosses val="max"/>
        <c:crossBetween val="midCat"/>
      </c:valAx>
      <c:valAx>
        <c:axId val="893054319"/>
        <c:scaling>
          <c:orientation val="minMax"/>
        </c:scaling>
        <c:delete val="1"/>
        <c:axPos val="t"/>
        <c:majorTickMark val="out"/>
        <c:minorTickMark val="none"/>
        <c:tickLblPos val="nextTo"/>
        <c:crossAx val="893048079"/>
        <c:crosses val="max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6.6697080819387619E-2"/>
          <c:y val="0.22422416436701745"/>
          <c:w val="0.92216085789927538"/>
          <c:h val="0.766829492141507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9'!$C$5</c:f>
              <c:strCache>
                <c:ptCount val="1"/>
                <c:pt idx="0">
                  <c:v>Government and corporate debt sec.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9'!$B$6:$B$7</c:f>
              <c:strCache>
                <c:ptCount val="2"/>
                <c:pt idx="0">
                  <c:v>FINREP</c:v>
                </c:pt>
                <c:pt idx="1">
                  <c:v>FF55</c:v>
                </c:pt>
              </c:strCache>
            </c:strRef>
          </c:cat>
          <c:val>
            <c:numRef>
              <c:f>'Figure 9'!$C$6:$C$7</c:f>
              <c:numCache>
                <c:formatCode>_(* #,##0.00_);_(* \(#,##0.00\);_(* "-"??_);_(@_)</c:formatCode>
                <c:ptCount val="2"/>
                <c:pt idx="0">
                  <c:v>1.5486</c:v>
                </c:pt>
                <c:pt idx="1">
                  <c:v>1.0945787557124476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9-489F-9A9E-0E64D620C6E9}"/>
            </c:ext>
          </c:extLst>
        </c:ser>
        <c:ser>
          <c:idx val="1"/>
          <c:order val="1"/>
          <c:tx>
            <c:strRef>
              <c:f>'Figure 9'!$D$5</c:f>
              <c:strCache>
                <c:ptCount val="1"/>
                <c:pt idx="0">
                  <c:v>Derivatives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9'!$B$6:$B$7</c:f>
              <c:strCache>
                <c:ptCount val="2"/>
                <c:pt idx="0">
                  <c:v>FINREP</c:v>
                </c:pt>
                <c:pt idx="1">
                  <c:v>FF55</c:v>
                </c:pt>
              </c:strCache>
            </c:strRef>
          </c:cat>
          <c:val>
            <c:numRef>
              <c:f>'Figure 9'!$D$6:$D$7</c:f>
              <c:numCache>
                <c:formatCode>_(* #,##0.00_);_(* \(#,##0.00\);_(* "-"??_);_(@_)</c:formatCode>
                <c:ptCount val="2"/>
                <c:pt idx="0">
                  <c:v>1.5399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29-489F-9A9E-0E64D620C6E9}"/>
            </c:ext>
          </c:extLst>
        </c:ser>
        <c:ser>
          <c:idx val="3"/>
          <c:order val="2"/>
          <c:tx>
            <c:strRef>
              <c:f>'Figure 9'!$E$5</c:f>
              <c:strCache>
                <c:ptCount val="1"/>
                <c:pt idx="0">
                  <c:v>Government loans and advances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layout>
                <c:manualLayout>
                  <c:x val="-0.19971060991387818"/>
                  <c:y val="5.33689013948603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29-489F-9A9E-0E64D620C6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9'!$B$6:$B$7</c:f>
              <c:strCache>
                <c:ptCount val="2"/>
                <c:pt idx="0">
                  <c:v>FINREP</c:v>
                </c:pt>
                <c:pt idx="1">
                  <c:v>FF55</c:v>
                </c:pt>
              </c:strCache>
            </c:strRef>
          </c:cat>
          <c:val>
            <c:numRef>
              <c:f>'Figure 9'!$E$6:$E$7</c:f>
              <c:numCache>
                <c:formatCode>_(* #,##0.00_);_(* \(#,##0.00\);_(* "-"??_);_(@_)</c:formatCode>
                <c:ptCount val="2"/>
                <c:pt idx="0">
                  <c:v>1.3951899999999999</c:v>
                </c:pt>
                <c:pt idx="1">
                  <c:v>3.3032164740288736E-2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29-489F-9A9E-0E64D620C6E9}"/>
            </c:ext>
          </c:extLst>
        </c:ser>
        <c:ser>
          <c:idx val="2"/>
          <c:order val="3"/>
          <c:tx>
            <c:strRef>
              <c:f>'Figure 9'!$F$5</c:f>
              <c:strCache>
                <c:ptCount val="1"/>
                <c:pt idx="0">
                  <c:v>Equity instruments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layout>
                <c:manualLayout>
                  <c:x val="0.19102753991762239"/>
                  <c:y val="2.6684450697430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29-489F-9A9E-0E64D620C6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9'!$B$6:$B$7</c:f>
              <c:strCache>
                <c:ptCount val="2"/>
                <c:pt idx="0">
                  <c:v>FINREP</c:v>
                </c:pt>
                <c:pt idx="1">
                  <c:v>FF55</c:v>
                </c:pt>
              </c:strCache>
            </c:strRef>
          </c:cat>
          <c:val>
            <c:numRef>
              <c:f>'Figure 9'!$F$6:$F$7</c:f>
              <c:numCache>
                <c:formatCode>_(* #,##0.00_);_(* \(#,##0.00\);_(* "-"??_);_(@_)</c:formatCode>
                <c:ptCount val="2"/>
                <c:pt idx="0">
                  <c:v>0.33718100000000001</c:v>
                </c:pt>
                <c:pt idx="1">
                  <c:v>8.5621897974080707E-2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29-489F-9A9E-0E64D620C6E9}"/>
            </c:ext>
          </c:extLst>
        </c:ser>
        <c:ser>
          <c:idx val="4"/>
          <c:order val="4"/>
          <c:tx>
            <c:strRef>
              <c:f>'Figure 9'!$G$5</c:f>
              <c:strCache>
                <c:ptCount val="1"/>
                <c:pt idx="0">
                  <c:v>Funds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29-489F-9A9E-0E64D620C6E9}"/>
                </c:ext>
              </c:extLst>
            </c:dLbl>
            <c:dLbl>
              <c:idx val="1"/>
              <c:layout>
                <c:manualLayout>
                  <c:x val="0.17076704325969275"/>
                  <c:y val="-1.6010670418458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29-489F-9A9E-0E64D620C6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9'!$B$6:$B$7</c:f>
              <c:strCache>
                <c:ptCount val="2"/>
                <c:pt idx="0">
                  <c:v>FINREP</c:v>
                </c:pt>
                <c:pt idx="1">
                  <c:v>FF55</c:v>
                </c:pt>
              </c:strCache>
            </c:strRef>
          </c:cat>
          <c:val>
            <c:numRef>
              <c:f>'Figure 9'!$G$6:$G$7</c:f>
              <c:numCache>
                <c:formatCode>_(* #,##0.00_);_(* \(#,##0.00\);_(* "-"??_);_(@_)</c:formatCode>
                <c:ptCount val="2"/>
                <c:pt idx="1">
                  <c:v>2.4742659871440694E-2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29-489F-9A9E-0E64D620C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1035240"/>
        <c:axId val="624666440"/>
      </c:barChart>
      <c:catAx>
        <c:axId val="3610352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4666440"/>
        <c:crosses val="autoZero"/>
        <c:auto val="1"/>
        <c:lblAlgn val="ctr"/>
        <c:lblOffset val="100"/>
        <c:noMultiLvlLbl val="0"/>
      </c:catAx>
      <c:valAx>
        <c:axId val="62466644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03524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0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8.xml"/><Relationship Id="rId3" Type="http://schemas.openxmlformats.org/officeDocument/2006/relationships/image" Target="../media/image9.png"/><Relationship Id="rId7" Type="http://schemas.openxmlformats.org/officeDocument/2006/relationships/chart" Target="../charts/chart57.xml"/><Relationship Id="rId2" Type="http://schemas.openxmlformats.org/officeDocument/2006/relationships/image" Target="../media/image8.svg"/><Relationship Id="rId1" Type="http://schemas.openxmlformats.org/officeDocument/2006/relationships/image" Target="../media/image7.png"/><Relationship Id="rId6" Type="http://schemas.openxmlformats.org/officeDocument/2006/relationships/chart" Target="../charts/chart56.xml"/><Relationship Id="rId11" Type="http://schemas.openxmlformats.org/officeDocument/2006/relationships/chart" Target="../charts/chart61.xml"/><Relationship Id="rId5" Type="http://schemas.openxmlformats.org/officeDocument/2006/relationships/chart" Target="../charts/chart55.xml"/><Relationship Id="rId10" Type="http://schemas.openxmlformats.org/officeDocument/2006/relationships/chart" Target="../charts/chart60.xml"/><Relationship Id="rId4" Type="http://schemas.openxmlformats.org/officeDocument/2006/relationships/chart" Target="../charts/chart54.xml"/><Relationship Id="rId9" Type="http://schemas.openxmlformats.org/officeDocument/2006/relationships/chart" Target="../charts/chart59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10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35560</xdr:colOff>
      <xdr:row>7</xdr:row>
      <xdr:rowOff>176530</xdr:rowOff>
    </xdr:to>
    <xdr:pic>
      <xdr:nvPicPr>
        <xdr:cNvPr id="3" name="Picture 2" descr="A close-up of a logo&#10;&#10;Description automatically generated">
          <a:extLst>
            <a:ext uri="{FF2B5EF4-FFF2-40B4-BE49-F238E27FC236}">
              <a16:creationId xmlns:a16="http://schemas.microsoft.com/office/drawing/2014/main" id="{67BEF8D9-8AE0-437D-B883-64A92C75C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850" y="184150"/>
          <a:ext cx="7566660" cy="12814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606425</xdr:colOff>
      <xdr:row>1</xdr:row>
      <xdr:rowOff>25400</xdr:rowOff>
    </xdr:from>
    <xdr:to>
      <xdr:col>15</xdr:col>
      <xdr:colOff>447675</xdr:colOff>
      <xdr:row>14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EFF177-13EF-4AB4-92CA-B164B032E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152400</xdr:colOff>
      <xdr:row>9</xdr:row>
      <xdr:rowOff>89535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86400" y="190500"/>
          <a:ext cx="3200400" cy="161353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9</xdr:col>
      <xdr:colOff>133350</xdr:colOff>
      <xdr:row>31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  <a:ext uri="{147F2762-F138-4A5C-976F-8EAC2B608ADB}">
              <a16:predDERef xmlns:a16="http://schemas.microsoft.com/office/drawing/2014/main" pred="{4E6830E8-A22B-46A9-B54C-B1A23361B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01075" y="2667000"/>
          <a:ext cx="2571750" cy="3514725"/>
        </a:xfrm>
        <a:prstGeom prst="rect">
          <a:avLst/>
        </a:prstGeom>
      </xdr:spPr>
    </xdr:pic>
    <xdr:clientData/>
  </xdr:twoCellAnchor>
  <xdr:twoCellAnchor>
    <xdr:from>
      <xdr:col>0</xdr:col>
      <xdr:colOff>2511492</xdr:colOff>
      <xdr:row>36</xdr:row>
      <xdr:rowOff>88003</xdr:rowOff>
    </xdr:from>
    <xdr:to>
      <xdr:col>0</xdr:col>
      <xdr:colOff>4133021</xdr:colOff>
      <xdr:row>48</xdr:row>
      <xdr:rowOff>106907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  <a:ext uri="{147F2762-F138-4A5C-976F-8EAC2B608ADB}">
              <a16:predDERef xmlns:a16="http://schemas.microsoft.com/office/drawing/2014/main" pre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405752</xdr:colOff>
      <xdr:row>44</xdr:row>
      <xdr:rowOff>190086</xdr:rowOff>
    </xdr:from>
    <xdr:to>
      <xdr:col>8</xdr:col>
      <xdr:colOff>93918</xdr:colOff>
      <xdr:row>54</xdr:row>
      <xdr:rowOff>185006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  <a:ext uri="{147F2762-F138-4A5C-976F-8EAC2B608ADB}">
              <a16:predDERef xmlns:a16="http://schemas.microsoft.com/office/drawing/2014/main" pre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533866</xdr:colOff>
      <xdr:row>44</xdr:row>
      <xdr:rowOff>188441</xdr:rowOff>
    </xdr:from>
    <xdr:to>
      <xdr:col>10</xdr:col>
      <xdr:colOff>214652</xdr:colOff>
      <xdr:row>54</xdr:row>
      <xdr:rowOff>183361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900-00000A000000}"/>
            </a:ext>
            <a:ext uri="{147F2762-F138-4A5C-976F-8EAC2B608ADB}">
              <a16:predDERef xmlns:a16="http://schemas.microsoft.com/office/drawing/2014/main" pre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51455</xdr:colOff>
      <xdr:row>45</xdr:row>
      <xdr:rowOff>2381</xdr:rowOff>
    </xdr:from>
    <xdr:to>
      <xdr:col>12</xdr:col>
      <xdr:colOff>338199</xdr:colOff>
      <xdr:row>54</xdr:row>
      <xdr:rowOff>187801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900-00000C000000}"/>
            </a:ext>
            <a:ext uri="{147F2762-F138-4A5C-976F-8EAC2B608ADB}">
              <a16:predDERef xmlns:a16="http://schemas.microsoft.com/office/drawing/2014/main" pred="{00000000-0008-0000-09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1068456</xdr:colOff>
      <xdr:row>59</xdr:row>
      <xdr:rowOff>49696</xdr:rowOff>
    </xdr:from>
    <xdr:to>
      <xdr:col>0</xdr:col>
      <xdr:colOff>3335406</xdr:colOff>
      <xdr:row>71</xdr:row>
      <xdr:rowOff>68600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900-000012000000}"/>
            </a:ext>
            <a:ext uri="{147F2762-F138-4A5C-976F-8EAC2B608ADB}">
              <a16:predDERef xmlns:a16="http://schemas.microsoft.com/office/drawing/2014/main" pred="{00000000-0008-0000-09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3884544</xdr:colOff>
      <xdr:row>59</xdr:row>
      <xdr:rowOff>41413</xdr:rowOff>
    </xdr:from>
    <xdr:to>
      <xdr:col>4</xdr:col>
      <xdr:colOff>24152</xdr:colOff>
      <xdr:row>71</xdr:row>
      <xdr:rowOff>63702</xdr:rowOff>
    </xdr:to>
    <xdr:grpSp>
      <xdr:nvGrpSpPr>
        <xdr:cNvPr id="16" name="Group 22">
          <a:extLst>
            <a:ext uri="{FF2B5EF4-FFF2-40B4-BE49-F238E27FC236}">
              <a16:creationId xmlns:a16="http://schemas.microsoft.com/office/drawing/2014/main" id="{00000000-0008-0000-0900-000017000000}"/>
            </a:ext>
            <a:ext uri="{147F2762-F138-4A5C-976F-8EAC2B608ADB}">
              <a16:predDERef xmlns:a16="http://schemas.microsoft.com/office/drawing/2014/main" pred="{00000000-0008-0000-0900-000012000000}"/>
            </a:ext>
          </a:extLst>
        </xdr:cNvPr>
        <xdr:cNvGrpSpPr/>
      </xdr:nvGrpSpPr>
      <xdr:grpSpPr>
        <a:xfrm>
          <a:off x="3884544" y="10906263"/>
          <a:ext cx="2508658" cy="2232089"/>
          <a:chOff x="2324319" y="1825910"/>
          <a:chExt cx="3660091" cy="2311482"/>
        </a:xfrm>
      </xdr:grpSpPr>
      <xdr:graphicFrame macro="">
        <xdr:nvGraphicFramePr>
          <xdr:cNvPr id="17" name="Chart 23">
            <a:extLst>
              <a:ext uri="{FF2B5EF4-FFF2-40B4-BE49-F238E27FC236}">
                <a16:creationId xmlns:a16="http://schemas.microsoft.com/office/drawing/2014/main" id="{00000000-0008-0000-0900-000018000000}"/>
              </a:ext>
            </a:extLst>
          </xdr:cNvPr>
          <xdr:cNvGraphicFramePr>
            <a:graphicFrameLocks/>
          </xdr:cNvGraphicFramePr>
        </xdr:nvGraphicFramePr>
        <xdr:xfrm>
          <a:off x="2324319" y="1825910"/>
          <a:ext cx="1538218" cy="23003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9" name="Chart 24">
            <a:extLst>
              <a:ext uri="{FF2B5EF4-FFF2-40B4-BE49-F238E27FC236}">
                <a16:creationId xmlns:a16="http://schemas.microsoft.com/office/drawing/2014/main" id="{00000000-0008-0000-0900-000019000000}"/>
              </a:ext>
            </a:extLst>
          </xdr:cNvPr>
          <xdr:cNvGraphicFramePr>
            <a:graphicFrameLocks/>
          </xdr:cNvGraphicFramePr>
        </xdr:nvGraphicFramePr>
        <xdr:xfrm>
          <a:off x="3520186" y="1832488"/>
          <a:ext cx="1301410" cy="230490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graphicFrame macro="">
        <xdr:nvGraphicFramePr>
          <xdr:cNvPr id="20" name="Chart 25">
            <a:extLst>
              <a:ext uri="{FF2B5EF4-FFF2-40B4-BE49-F238E27FC236}">
                <a16:creationId xmlns:a16="http://schemas.microsoft.com/office/drawing/2014/main" id="{00000000-0008-0000-0900-00001A000000}"/>
              </a:ext>
            </a:extLst>
          </xdr:cNvPr>
          <xdr:cNvGraphicFramePr>
            <a:graphicFrameLocks/>
          </xdr:cNvGraphicFramePr>
        </xdr:nvGraphicFramePr>
        <xdr:xfrm>
          <a:off x="4682999" y="1829098"/>
          <a:ext cx="1301411" cy="230490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</xdr:grpSp>
    <xdr:clientData/>
  </xdr:twoCellAnchor>
</xdr:wsDr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0.12872</cdr:x>
      <cdr:y>0</cdr:y>
    </cdr:from>
    <cdr:to>
      <cdr:x>1</cdr:x>
      <cdr:y>0.17571</cdr:y>
    </cdr:to>
    <cdr:grpSp>
      <cdr:nvGrpSpPr>
        <cdr:cNvPr id="41" name="Legend">
          <a:extLst xmlns:a="http://schemas.openxmlformats.org/drawingml/2006/main">
            <a:ext uri="{FF2B5EF4-FFF2-40B4-BE49-F238E27FC236}">
              <a16:creationId xmlns:a16="http://schemas.microsoft.com/office/drawing/2014/main" id="{EFDCC6EC-096E-F017-FC1D-D17399286762}"/>
            </a:ext>
          </a:extLst>
        </cdr:cNvPr>
        <cdr:cNvGrpSpPr/>
      </cdr:nvGrpSpPr>
      <cdr:grpSpPr>
        <a:xfrm xmlns:a="http://schemas.openxmlformats.org/drawingml/2006/main">
          <a:off x="208723" y="0"/>
          <a:ext cx="1412806" cy="404995"/>
          <a:chOff x="0" y="0"/>
          <a:chExt cx="1305178" cy="404984"/>
        </a:xfrm>
      </cdr:grpSpPr>
      <cdr:grpSp>
        <cdr:nvGrpSpPr>
          <cdr:cNvPr id="42" name="Ltxb1">
            <a:extLst xmlns:a="http://schemas.openxmlformats.org/drawingml/2006/main">
              <a:ext uri="{FF2B5EF4-FFF2-40B4-BE49-F238E27FC236}">
                <a16:creationId xmlns:a16="http://schemas.microsoft.com/office/drawing/2014/main" id="{79D18355-E324-5BA3-744A-44054B92BC7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305178" cy="101246"/>
            <a:chOff x="0" y="0"/>
            <a:chExt cx="1305178" cy="101246"/>
          </a:xfrm>
        </cdr:grpSpPr>
        <cdr:sp macro="" textlink="">
          <cdr:nvSpPr>
            <cdr:cNvPr id="5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C37CA6F-39BA-BF25-8FBA-30C2D7A4740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17817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First round market losses</a:t>
              </a:r>
            </a:p>
          </cdr:txBody>
        </cdr:sp>
        <cdr:sp macro="" textlink="">
          <cdr:nvSpPr>
            <cdr:cNvPr id="5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A79B472-A62E-FB4E-40A9-D0C4C6D3F673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3" name="Ltxb2">
            <a:extLst xmlns:a="http://schemas.openxmlformats.org/drawingml/2006/main">
              <a:ext uri="{FF2B5EF4-FFF2-40B4-BE49-F238E27FC236}">
                <a16:creationId xmlns:a16="http://schemas.microsoft.com/office/drawing/2014/main" id="{9025840D-6406-0E25-4199-94AA4BED1F4E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1305178" cy="101246"/>
            <a:chOff x="0" y="101246"/>
            <a:chExt cx="1305178" cy="101246"/>
          </a:xfrm>
        </cdr:grpSpPr>
        <cdr:sp macro="" textlink="">
          <cdr:nvSpPr>
            <cdr:cNvPr id="5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ECAB6F5-1A07-26FF-707B-71E39D5C640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17817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Second round market losses</a:t>
              </a:r>
            </a:p>
          </cdr:txBody>
        </cdr:sp>
        <cdr:sp macro="" textlink="">
          <cdr:nvSpPr>
            <cdr:cNvPr id="5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EC334BB-1692-467C-7005-14AAB5EAFB4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3">
            <a:extLst xmlns:a="http://schemas.openxmlformats.org/drawingml/2006/main">
              <a:ext uri="{FF2B5EF4-FFF2-40B4-BE49-F238E27FC236}">
                <a16:creationId xmlns:a16="http://schemas.microsoft.com/office/drawing/2014/main" id="{9B91AC6B-99F1-04CD-8190-9CF4DC5CEF85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1305178" cy="101246"/>
            <a:chOff x="0" y="202492"/>
            <a:chExt cx="1305178" cy="101246"/>
          </a:xfrm>
        </cdr:grpSpPr>
        <cdr:sp macro="" textlink="">
          <cdr:nvSpPr>
            <cdr:cNvPr id="4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DBF8278-DC44-D170-3262-807330CD2CB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117817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First round credit (NFCs) losses</a:t>
              </a:r>
            </a:p>
          </cdr:txBody>
        </cdr:sp>
        <cdr:sp macro="" textlink="">
          <cdr:nvSpPr>
            <cdr:cNvPr id="4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16900B9-173A-3FAA-84EC-9096B5B4D20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4">
            <a:extLst xmlns:a="http://schemas.openxmlformats.org/drawingml/2006/main">
              <a:ext uri="{FF2B5EF4-FFF2-40B4-BE49-F238E27FC236}">
                <a16:creationId xmlns:a16="http://schemas.microsoft.com/office/drawing/2014/main" id="{0A553A6E-D1AB-827C-4299-AD4975B47D01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1305178" cy="101246"/>
            <a:chOff x="0" y="303738"/>
            <a:chExt cx="1305178" cy="101246"/>
          </a:xfrm>
        </cdr:grpSpPr>
        <cdr:sp macro="" textlink="">
          <cdr:nvSpPr>
            <cdr:cNvPr id="46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40403C2F-973F-3CBB-CADB-E04E5D170C8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117817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First round credit (non-NFCs) losses</a:t>
              </a:r>
            </a:p>
          </cdr:txBody>
        </cdr:sp>
        <cdr:sp macro="" textlink="">
          <cdr:nvSpPr>
            <cdr:cNvPr id="47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8CEB6012-71F1-E6D5-BD0C-3FEC58E93371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>
                <a:alpha val="28000"/>
              </a:srgbClr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0.08588</cdr:x>
      <cdr:y>0</cdr:y>
    </cdr:from>
    <cdr:to>
      <cdr:x>0.68882</cdr:x>
      <cdr:y>0.17571</cdr:y>
    </cdr:to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9E387B14-0F79-457C-F302-52F94D2C681A}"/>
            </a:ext>
          </a:extLst>
        </cdr:cNvPr>
        <cdr:cNvGrpSpPr/>
      </cdr:nvGrpSpPr>
      <cdr:grpSpPr>
        <a:xfrm xmlns:a="http://schemas.openxmlformats.org/drawingml/2006/main">
          <a:off x="194686" y="0"/>
          <a:ext cx="1366834" cy="404995"/>
          <a:chOff x="0" y="0"/>
          <a:chExt cx="1366827" cy="404984"/>
        </a:xfrm>
      </cdr:grpSpPr>
      <cdr:grpSp>
        <cdr:nvGrpSpPr>
          <cdr:cNvPr id="16" name="Ltxb1">
            <a:extLst xmlns:a="http://schemas.openxmlformats.org/drawingml/2006/main">
              <a:ext uri="{FF2B5EF4-FFF2-40B4-BE49-F238E27FC236}">
                <a16:creationId xmlns:a16="http://schemas.microsoft.com/office/drawing/2014/main" id="{81D99B12-9782-1ABE-1F5E-023042B92FE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990570" cy="101246"/>
            <a:chOff x="0" y="0"/>
            <a:chExt cx="990570" cy="101246"/>
          </a:xfrm>
        </cdr:grpSpPr>
        <cdr:sp macro="" textlink="">
          <cdr:nvSpPr>
            <cdr:cNvPr id="2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53AE46E-DC3E-91B7-C65D-FB0159CA81B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86357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First round market losses</a:t>
              </a:r>
            </a:p>
          </cdr:txBody>
        </cdr:sp>
        <cdr:sp macro="" textlink="">
          <cdr:nvSpPr>
            <cdr:cNvPr id="2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937771-F23A-223D-2338-818EF587A90C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6E60E591-D2A5-9EF7-39B3-2341F05007B1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1101819" cy="101246"/>
            <a:chOff x="0" y="101246"/>
            <a:chExt cx="1101819" cy="101246"/>
          </a:xfrm>
        </cdr:grpSpPr>
        <cdr:sp macro="" textlink="">
          <cdr:nvSpPr>
            <cdr:cNvPr id="2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A67725E-6694-01A3-6DA5-D70C2F5C9CB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7481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Second round market losses</a:t>
              </a:r>
            </a:p>
          </cdr:txBody>
        </cdr:sp>
        <cdr:sp macro="" textlink="">
          <cdr:nvSpPr>
            <cdr:cNvPr id="2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E4659F8-A98F-D0C1-AE08-5ED88C80C70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3">
            <a:extLst xmlns:a="http://schemas.openxmlformats.org/drawingml/2006/main">
              <a:ext uri="{FF2B5EF4-FFF2-40B4-BE49-F238E27FC236}">
                <a16:creationId xmlns:a16="http://schemas.microsoft.com/office/drawing/2014/main" id="{D410359C-121B-D888-F549-D0BF146E90D0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1212875" cy="101246"/>
            <a:chOff x="0" y="202492"/>
            <a:chExt cx="1212875" cy="101246"/>
          </a:xfrm>
        </cdr:grpSpPr>
        <cdr:sp macro="" textlink="">
          <cdr:nvSpPr>
            <cdr:cNvPr id="22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EA694FB-2C77-9389-41C0-BA58CA33793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108587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First round credit (NFCs) losses</a:t>
              </a:r>
            </a:p>
          </cdr:txBody>
        </cdr:sp>
        <cdr:sp macro="" textlink="">
          <cdr:nvSpPr>
            <cdr:cNvPr id="23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4645CB3-0308-E205-D0A1-E8A8A205D10B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4">
            <a:extLst xmlns:a="http://schemas.openxmlformats.org/drawingml/2006/main">
              <a:ext uri="{FF2B5EF4-FFF2-40B4-BE49-F238E27FC236}">
                <a16:creationId xmlns:a16="http://schemas.microsoft.com/office/drawing/2014/main" id="{62AFD997-508F-E96E-D971-0257DF226472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1366827" cy="101246"/>
            <a:chOff x="0" y="303738"/>
            <a:chExt cx="1366827" cy="101246"/>
          </a:xfrm>
        </cdr:grpSpPr>
        <cdr:sp macro="" textlink="">
          <cdr:nvSpPr>
            <cdr:cNvPr id="20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513DBCCE-7C6C-B559-F6A4-2D714B7D211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123982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First round credit (non-NFCs) losses</a:t>
              </a:r>
            </a:p>
          </cdr:txBody>
        </cdr:sp>
        <cdr:sp macro="" textlink="">
          <cdr:nvSpPr>
            <cdr:cNvPr id="21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8413F895-4610-D8F9-D29A-70498DEF123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>
                <a:alpha val="28000"/>
              </a:srgbClr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3225</xdr:colOff>
      <xdr:row>1</xdr:row>
      <xdr:rowOff>7859</xdr:rowOff>
    </xdr:from>
    <xdr:to>
      <xdr:col>17</xdr:col>
      <xdr:colOff>508001</xdr:colOff>
      <xdr:row>14</xdr:row>
      <xdr:rowOff>1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F3910DD2-223D-0FDC-1773-219C6A588C2C}"/>
            </a:ext>
            <a:ext uri="{147F2762-F138-4A5C-976F-8EAC2B608ADB}">
              <a16:predDERef xmlns:a16="http://schemas.microsoft.com/office/drawing/2014/main" pred="{07007508-67ED-36A3-1129-F131AB612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68037</xdr:colOff>
      <xdr:row>1</xdr:row>
      <xdr:rowOff>47625</xdr:rowOff>
    </xdr:from>
    <xdr:to>
      <xdr:col>17</xdr:col>
      <xdr:colOff>6350</xdr:colOff>
      <xdr:row>13</xdr:row>
      <xdr:rowOff>165100</xdr:rowOff>
    </xdr:to>
    <xdr:grpSp>
      <xdr:nvGrpSpPr>
        <xdr:cNvPr id="550" name="Group 276">
          <a:extLst>
            <a:ext uri="{FF2B5EF4-FFF2-40B4-BE49-F238E27FC236}">
              <a16:creationId xmlns:a16="http://schemas.microsoft.com/office/drawing/2014/main" id="{C5CD31B8-99D2-48D4-AE1F-B55C16B8FDE8}"/>
            </a:ext>
            <a:ext uri="{147F2762-F138-4A5C-976F-8EAC2B608ADB}">
              <a16:predDERef xmlns:a16="http://schemas.microsoft.com/office/drawing/2014/main" pred="{2CFBEF3E-E634-F38D-CCAF-94A948E7A9AA}"/>
            </a:ext>
          </a:extLst>
        </xdr:cNvPr>
        <xdr:cNvGrpSpPr/>
      </xdr:nvGrpSpPr>
      <xdr:grpSpPr>
        <a:xfrm>
          <a:off x="7383237" y="231775"/>
          <a:ext cx="2986313" cy="2327275"/>
          <a:chOff x="8771719" y="7951199"/>
          <a:chExt cx="4386912" cy="2150936"/>
        </a:xfrm>
      </xdr:grpSpPr>
      <xdr:graphicFrame macro="">
        <xdr:nvGraphicFramePr>
          <xdr:cNvPr id="551" name="Chart 10">
            <a:extLst>
              <a:ext uri="{FF2B5EF4-FFF2-40B4-BE49-F238E27FC236}">
                <a16:creationId xmlns:a16="http://schemas.microsoft.com/office/drawing/2014/main" id="{DF713F05-E925-0BD0-1FB2-AE7B8A93E9E4}"/>
              </a:ext>
            </a:extLst>
          </xdr:cNvPr>
          <xdr:cNvGraphicFramePr/>
        </xdr:nvGraphicFramePr>
        <xdr:xfrm>
          <a:off x="8771719" y="7951846"/>
          <a:ext cx="2527567" cy="21502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52" name="Chart 10">
            <a:extLst>
              <a:ext uri="{FF2B5EF4-FFF2-40B4-BE49-F238E27FC236}">
                <a16:creationId xmlns:a16="http://schemas.microsoft.com/office/drawing/2014/main" id="{B5835278-B73B-7047-0196-4A635297F8B5}"/>
              </a:ext>
            </a:extLst>
          </xdr:cNvPr>
          <xdr:cNvGraphicFramePr>
            <a:graphicFrameLocks/>
          </xdr:cNvGraphicFramePr>
        </xdr:nvGraphicFramePr>
        <xdr:xfrm>
          <a:off x="10297598" y="7952316"/>
          <a:ext cx="1526043" cy="21494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53" name="Chart 10">
            <a:extLst>
              <a:ext uri="{FF2B5EF4-FFF2-40B4-BE49-F238E27FC236}">
                <a16:creationId xmlns:a16="http://schemas.microsoft.com/office/drawing/2014/main" id="{22C67E67-4FCA-076A-8F4D-0696C614E99F}"/>
              </a:ext>
            </a:extLst>
          </xdr:cNvPr>
          <xdr:cNvGraphicFramePr>
            <a:graphicFrameLocks/>
          </xdr:cNvGraphicFramePr>
        </xdr:nvGraphicFramePr>
        <xdr:xfrm>
          <a:off x="11634101" y="7951199"/>
          <a:ext cx="1524530" cy="21494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3175</xdr:colOff>
      <xdr:row>1</xdr:row>
      <xdr:rowOff>25400</xdr:rowOff>
    </xdr:from>
    <xdr:to>
      <xdr:col>19</xdr:col>
      <xdr:colOff>393700</xdr:colOff>
      <xdr:row>13</xdr:row>
      <xdr:rowOff>167582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8375" y="209550"/>
          <a:ext cx="4657725" cy="2351982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</xdr:colOff>
      <xdr:row>1</xdr:row>
      <xdr:rowOff>21626</xdr:rowOff>
    </xdr:from>
    <xdr:to>
      <xdr:col>18</xdr:col>
      <xdr:colOff>1</xdr:colOff>
      <xdr:row>14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47B24909-C507-FC97-C4D6-DBF6A2F08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0.03918</cdr:x>
      <cdr:y>0</cdr:y>
    </cdr:from>
    <cdr:to>
      <cdr:x>0.25347</cdr:x>
      <cdr:y>0.10598</cdr:y>
    </cdr:to>
    <cdr:grpSp>
      <cdr:nvGrpSpPr>
        <cdr:cNvPr id="9" name="Legend">
          <a:extLst xmlns:a="http://schemas.openxmlformats.org/drawingml/2006/main">
            <a:ext uri="{FF2B5EF4-FFF2-40B4-BE49-F238E27FC236}">
              <a16:creationId xmlns:a16="http://schemas.microsoft.com/office/drawing/2014/main" id="{EC926FB3-71D3-90DE-5E30-933EFBEAB05F}"/>
            </a:ext>
          </a:extLst>
        </cdr:cNvPr>
        <cdr:cNvGrpSpPr/>
      </cdr:nvGrpSpPr>
      <cdr:grpSpPr>
        <a:xfrm xmlns:a="http://schemas.openxmlformats.org/drawingml/2006/main">
          <a:off x="143304" y="0"/>
          <a:ext cx="783780" cy="251419"/>
          <a:chOff x="0" y="0"/>
          <a:chExt cx="605914" cy="202492"/>
        </a:xfrm>
      </cdr:grpSpPr>
      <cdr:grpSp>
        <cdr:nvGrpSpPr>
          <cdr:cNvPr id="10" name="Ltxb1">
            <a:extLst xmlns:a="http://schemas.openxmlformats.org/drawingml/2006/main">
              <a:ext uri="{FF2B5EF4-FFF2-40B4-BE49-F238E27FC236}">
                <a16:creationId xmlns:a16="http://schemas.microsoft.com/office/drawing/2014/main" id="{E768AE44-F89A-5618-AC6B-C652D04CC55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08000" cy="101246"/>
            <a:chOff x="0" y="0"/>
            <a:chExt cx="508000" cy="101246"/>
          </a:xfrm>
        </cdr:grpSpPr>
        <cdr:sp macro="" textlink="">
          <cdr:nvSpPr>
            <cdr:cNvPr id="1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F8F1687-8A2A-1987-E8A8-5DAB5C63060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First round</a:t>
              </a:r>
            </a:p>
          </cdr:txBody>
        </cdr:sp>
        <cdr:sp macro="" textlink="">
          <cdr:nvSpPr>
            <cdr:cNvPr id="1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A8DAAA-D334-3703-239F-B1130839120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2">
            <a:extLst xmlns:a="http://schemas.openxmlformats.org/drawingml/2006/main">
              <a:ext uri="{FF2B5EF4-FFF2-40B4-BE49-F238E27FC236}">
                <a16:creationId xmlns:a16="http://schemas.microsoft.com/office/drawing/2014/main" id="{8D3C2F2E-80A6-FBB6-2A47-A1204FC6301E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05914" cy="101246"/>
            <a:chOff x="0" y="101246"/>
            <a:chExt cx="605914" cy="101246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4F65C23-EA31-6316-F227-E224861BB58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7891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Second round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4C1FA35-73B4-AA9C-E1FA-DC7B814B27F0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53284</xdr:colOff>
      <xdr:row>1</xdr:row>
      <xdr:rowOff>53008</xdr:rowOff>
    </xdr:from>
    <xdr:to>
      <xdr:col>18</xdr:col>
      <xdr:colOff>120650</xdr:colOff>
      <xdr:row>13</xdr:row>
      <xdr:rowOff>177800</xdr:rowOff>
    </xdr:to>
    <xdr:grpSp>
      <xdr:nvGrpSpPr>
        <xdr:cNvPr id="975" name="Group 4">
          <a:extLst>
            <a:ext uri="{FF2B5EF4-FFF2-40B4-BE49-F238E27FC236}">
              <a16:creationId xmlns:a16="http://schemas.microsoft.com/office/drawing/2014/main" id="{A826F0FC-7CCB-29D1-389E-437BF4534969}"/>
            </a:ext>
          </a:extLst>
        </xdr:cNvPr>
        <xdr:cNvGrpSpPr/>
      </xdr:nvGrpSpPr>
      <xdr:grpSpPr>
        <a:xfrm>
          <a:off x="7368484" y="237158"/>
          <a:ext cx="3724966" cy="2334592"/>
          <a:chOff x="3804548" y="2523982"/>
          <a:chExt cx="4582906" cy="1899921"/>
        </a:xfrm>
      </xdr:grpSpPr>
      <xdr:graphicFrame macro="">
        <xdr:nvGraphicFramePr>
          <xdr:cNvPr id="976" name="Chart 5">
            <a:extLst>
              <a:ext uri="{FF2B5EF4-FFF2-40B4-BE49-F238E27FC236}">
                <a16:creationId xmlns:a16="http://schemas.microsoft.com/office/drawing/2014/main" id="{856F9B30-ECFD-E17D-FB57-292DFA79BF4D}"/>
              </a:ext>
            </a:extLst>
          </xdr:cNvPr>
          <xdr:cNvGraphicFramePr>
            <a:graphicFrameLocks/>
          </xdr:cNvGraphicFramePr>
        </xdr:nvGraphicFramePr>
        <xdr:xfrm>
          <a:off x="3804548" y="2523983"/>
          <a:ext cx="1512570" cy="18999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977" name="Chart 7">
            <a:extLst>
              <a:ext uri="{FF2B5EF4-FFF2-40B4-BE49-F238E27FC236}">
                <a16:creationId xmlns:a16="http://schemas.microsoft.com/office/drawing/2014/main" id="{3DBF5B83-B2CB-0C56-3F20-5F3BC1D73FB6}"/>
              </a:ext>
            </a:extLst>
          </xdr:cNvPr>
          <xdr:cNvGraphicFramePr>
            <a:graphicFrameLocks/>
          </xdr:cNvGraphicFramePr>
        </xdr:nvGraphicFramePr>
        <xdr:xfrm>
          <a:off x="5317118" y="2523982"/>
          <a:ext cx="1512570" cy="18999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978" name="Chart 8">
            <a:extLst>
              <a:ext uri="{FF2B5EF4-FFF2-40B4-BE49-F238E27FC236}">
                <a16:creationId xmlns:a16="http://schemas.microsoft.com/office/drawing/2014/main" id="{21E653A6-9E70-235E-702A-A6F81C9A74E2}"/>
              </a:ext>
            </a:extLst>
          </xdr:cNvPr>
          <xdr:cNvGraphicFramePr>
            <a:graphicFrameLocks/>
          </xdr:cNvGraphicFramePr>
        </xdr:nvGraphicFramePr>
        <xdr:xfrm>
          <a:off x="6874884" y="2523982"/>
          <a:ext cx="1512570" cy="18999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11.xml><?xml version="1.0" encoding="utf-8"?>
<c:userShapes xmlns:c="http://schemas.openxmlformats.org/drawingml/2006/chart">
  <cdr:absSizeAnchor xmlns:cdr="http://schemas.openxmlformats.org/drawingml/2006/chartDrawing">
    <cdr:from>
      <cdr:x>0.16156</cdr:x>
      <cdr:y>0</cdr:y>
    </cdr:from>
    <cdr:ext cx="1351522" cy="404984"/>
    <cdr:grpSp>
      <cdr:nvGrpSpPr>
        <cdr:cNvPr id="45" name="Legend">
          <a:extLst xmlns:a="http://schemas.openxmlformats.org/drawingml/2006/main">
            <a:ext uri="{FF2B5EF4-FFF2-40B4-BE49-F238E27FC236}">
              <a16:creationId xmlns:a16="http://schemas.microsoft.com/office/drawing/2014/main" id="{465CB018-9D0B-04B0-9DA7-8DB2646A5AC4}"/>
            </a:ext>
          </a:extLst>
        </cdr:cNvPr>
        <cdr:cNvGrpSpPr/>
      </cdr:nvGrpSpPr>
      <cdr:grpSpPr>
        <a:xfrm xmlns:a="http://schemas.openxmlformats.org/drawingml/2006/main">
          <a:off x="368300" y="0"/>
          <a:ext cx="1351522" cy="404984"/>
          <a:chOff x="50800" y="50800"/>
          <a:chExt cx="1351522" cy="404984"/>
        </a:xfrm>
      </cdr:grpSpPr>
      <cdr:grpSp>
        <cdr:nvGrpSpPr>
          <cdr:cNvPr id="26" name="Ltxb1">
            <a:extLst xmlns:a="http://schemas.openxmlformats.org/drawingml/2006/main">
              <a:ext uri="{FF2B5EF4-FFF2-40B4-BE49-F238E27FC236}">
                <a16:creationId xmlns:a16="http://schemas.microsoft.com/office/drawing/2014/main" id="{67F3D7AA-D3C2-10F0-CA6B-38EAF053387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8681" cy="101246"/>
            <a:chOff x="50800" y="50800"/>
            <a:chExt cx="648681" cy="101246"/>
          </a:xfrm>
        </cdr:grpSpPr>
        <cdr:sp macro="" textlink="">
          <cdr:nvSpPr>
            <cdr:cNvPr id="2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C1A4D47-B08A-ECD2-AC98-FF754E2D5D3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2168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 balances</a:t>
              </a:r>
            </a:p>
          </cdr:txBody>
        </cdr:sp>
        <cdr:sp macro="" textlink="">
          <cdr:nvSpPr>
            <cdr:cNvPr id="2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AC5337C-2A3E-3385-27CF-D2A3D61B6B9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2">
            <a:extLst xmlns:a="http://schemas.openxmlformats.org/drawingml/2006/main">
              <a:ext uri="{FF2B5EF4-FFF2-40B4-BE49-F238E27FC236}">
                <a16:creationId xmlns:a16="http://schemas.microsoft.com/office/drawing/2014/main" id="{18290168-3EB1-4BF3-EAC7-CC9E6D3DF01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53600" cy="101246"/>
            <a:chOff x="50800" y="50800"/>
            <a:chExt cx="353600" cy="101246"/>
          </a:xfrm>
        </cdr:grpSpPr>
        <cdr:sp macro="" textlink="">
          <cdr:nvSpPr>
            <cdr:cNvPr id="2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5434B1E-5E7A-1E62-A251-61136AABCDD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266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Equity</a:t>
              </a:r>
            </a:p>
          </cdr:txBody>
        </cdr:sp>
        <cdr:sp macro="" textlink="">
          <cdr:nvSpPr>
            <cdr:cNvPr id="2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D9826C3-5ABB-6366-B33D-19EBC8631CE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3">
            <a:extLst xmlns:a="http://schemas.openxmlformats.org/drawingml/2006/main">
              <a:ext uri="{FF2B5EF4-FFF2-40B4-BE49-F238E27FC236}">
                <a16:creationId xmlns:a16="http://schemas.microsoft.com/office/drawing/2014/main" id="{41CBD045-D5AE-7076-018F-0E632358762F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648618" cy="101246"/>
            <a:chOff x="50800" y="50800"/>
            <a:chExt cx="648618" cy="101246"/>
          </a:xfrm>
        </cdr:grpSpPr>
        <cdr:sp macro="" textlink="">
          <cdr:nvSpPr>
            <cdr:cNvPr id="3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4B7DB0F-8366-F0A4-E8F4-D38CDA1EFF2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2161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Debt securities</a:t>
              </a:r>
            </a:p>
          </cdr:txBody>
        </cdr:sp>
        <cdr:sp macro="" textlink="">
          <cdr:nvSpPr>
            <cdr:cNvPr id="3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ED05C4F-5560-C57A-9CC3-20F86D30793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4">
            <a:extLst xmlns:a="http://schemas.openxmlformats.org/drawingml/2006/main">
              <a:ext uri="{FF2B5EF4-FFF2-40B4-BE49-F238E27FC236}">
                <a16:creationId xmlns:a16="http://schemas.microsoft.com/office/drawing/2014/main" id="{CAA6D806-3A09-AEAD-BA28-523E4D143096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849634" cy="101246"/>
            <a:chOff x="50800" y="50800"/>
            <a:chExt cx="849634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7FB0B742-2B60-8FB0-D9CB-7EA782CD951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2263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Loans and advances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A232AE3B-876F-9053-6A2B-81B65FBA66B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5">
            <a:extLst xmlns:a="http://schemas.openxmlformats.org/drawingml/2006/main">
              <a:ext uri="{FF2B5EF4-FFF2-40B4-BE49-F238E27FC236}">
                <a16:creationId xmlns:a16="http://schemas.microsoft.com/office/drawing/2014/main" id="{41418A73-CFB8-1CB0-6CDC-9450A46765BE}"/>
              </a:ext>
            </a:extLst>
          </cdr:cNvPr>
          <cdr:cNvGrpSpPr/>
        </cdr:nvGrpSpPr>
        <cdr:grpSpPr>
          <a:xfrm xmlns:a="http://schemas.openxmlformats.org/drawingml/2006/main">
            <a:off x="826481" y="50800"/>
            <a:ext cx="520377" cy="101246"/>
            <a:chOff x="50800" y="50800"/>
            <a:chExt cx="520377" cy="101246"/>
          </a:xfrm>
        </cdr:grpSpPr>
        <cdr:sp macro="" textlink="">
          <cdr:nvSpPr>
            <cdr:cNvPr id="36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8E26E634-D9F1-740A-C81D-DF38D867921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33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Derivatives</a:t>
              </a:r>
            </a:p>
          </cdr:txBody>
        </cdr:sp>
        <cdr:sp macro="" textlink="">
          <cdr:nvSpPr>
            <cdr:cNvPr id="37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C9C21B7A-768D-BC09-413C-CEEAF723B99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1" name="Ltxb6">
            <a:extLst xmlns:a="http://schemas.openxmlformats.org/drawingml/2006/main">
              <a:ext uri="{FF2B5EF4-FFF2-40B4-BE49-F238E27FC236}">
                <a16:creationId xmlns:a16="http://schemas.microsoft.com/office/drawing/2014/main" id="{0A28851C-51BF-3E46-5B35-C7BC255A019B}"/>
              </a:ext>
            </a:extLst>
          </cdr:cNvPr>
          <cdr:cNvGrpSpPr/>
        </cdr:nvGrpSpPr>
        <cdr:grpSpPr>
          <a:xfrm xmlns:a="http://schemas.openxmlformats.org/drawingml/2006/main">
            <a:off x="826481" y="152046"/>
            <a:ext cx="575841" cy="101246"/>
            <a:chOff x="50800" y="50800"/>
            <a:chExt cx="575841" cy="101246"/>
          </a:xfrm>
        </cdr:grpSpPr>
        <cdr:sp macro="" textlink="">
          <cdr:nvSpPr>
            <cdr:cNvPr id="39" name="Ltxb6a">
              <a:extLst xmlns:a="http://schemas.openxmlformats.org/drawingml/2006/main">
                <a:ext uri="{FF2B5EF4-FFF2-40B4-BE49-F238E27FC236}">
                  <a16:creationId xmlns:a16="http://schemas.microsoft.com/office/drawing/2014/main" id="{BF12A1C6-7E85-0AD4-30FD-EA40436BF21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48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 assets</a:t>
              </a:r>
            </a:p>
          </cdr:txBody>
        </cdr:sp>
        <cdr:sp macro="" textlink="">
          <cdr:nvSpPr>
            <cdr:cNvPr id="40" name="Ltxb6b">
              <a:extLst xmlns:a="http://schemas.openxmlformats.org/drawingml/2006/main">
                <a:ext uri="{FF2B5EF4-FFF2-40B4-BE49-F238E27FC236}">
                  <a16:creationId xmlns:a16="http://schemas.microsoft.com/office/drawing/2014/main" id="{D9DC3FDA-2944-59F1-B864-3A51BAE5C3A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7816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7">
            <a:extLst xmlns:a="http://schemas.openxmlformats.org/drawingml/2006/main">
              <a:ext uri="{FF2B5EF4-FFF2-40B4-BE49-F238E27FC236}">
                <a16:creationId xmlns:a16="http://schemas.microsoft.com/office/drawing/2014/main" id="{941367D3-EAD9-5253-935D-1449D0FA2C6D}"/>
              </a:ext>
            </a:extLst>
          </cdr:cNvPr>
          <cdr:cNvGrpSpPr/>
        </cdr:nvGrpSpPr>
        <cdr:grpSpPr>
          <a:xfrm xmlns:a="http://schemas.openxmlformats.org/drawingml/2006/main">
            <a:off x="826481" y="253292"/>
            <a:ext cx="554489" cy="101246"/>
            <a:chOff x="50800" y="50800"/>
            <a:chExt cx="554489" cy="101246"/>
          </a:xfrm>
        </cdr:grpSpPr>
        <cdr:sp macro="" textlink="">
          <cdr:nvSpPr>
            <cdr:cNvPr id="42" name="Ltxb7a">
              <a:extLst xmlns:a="http://schemas.openxmlformats.org/drawingml/2006/main">
                <a:ext uri="{FF2B5EF4-FFF2-40B4-BE49-F238E27FC236}">
                  <a16:creationId xmlns:a16="http://schemas.microsoft.com/office/drawing/2014/main" id="{ED122612-B271-6DB5-3F1F-221B3073745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274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Total assets</a:t>
              </a:r>
            </a:p>
          </cdr:txBody>
        </cdr:sp>
        <cdr:sp macro="" textlink="">
          <cdr:nvSpPr>
            <cdr:cNvPr id="43" name="Ltxb7b">
              <a:extLst xmlns:a="http://schemas.openxmlformats.org/drawingml/2006/main">
                <a:ext uri="{FF2B5EF4-FFF2-40B4-BE49-F238E27FC236}">
                  <a16:creationId xmlns:a16="http://schemas.microsoft.com/office/drawing/2014/main" id="{0785BD76-5E80-1F7C-D5F5-5AA5BE1FF7D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8139C6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587375</xdr:colOff>
      <xdr:row>1</xdr:row>
      <xdr:rowOff>19050</xdr:rowOff>
    </xdr:from>
    <xdr:to>
      <xdr:col>15</xdr:col>
      <xdr:colOff>428625</xdr:colOff>
      <xdr:row>13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77E525-F0CD-4598-9530-294AF439B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absSizeAnchor xmlns:cdr="http://schemas.openxmlformats.org/drawingml/2006/chartDrawing">
    <cdr:from>
      <cdr:x>0.11513</cdr:x>
      <cdr:y>0</cdr:y>
    </cdr:from>
    <cdr:ext cx="1255771" cy="506229"/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11DA8332-7E32-B255-0A3D-2FF720DDF261}"/>
            </a:ext>
          </a:extLst>
        </cdr:cNvPr>
        <cdr:cNvGrpSpPr/>
      </cdr:nvGrpSpPr>
      <cdr:grpSpPr>
        <a:xfrm xmlns:a="http://schemas.openxmlformats.org/drawingml/2006/main">
          <a:off x="262456" y="0"/>
          <a:ext cx="1255771" cy="506229"/>
          <a:chOff x="50800" y="50800"/>
          <a:chExt cx="1255771" cy="506230"/>
        </a:xfrm>
      </cdr:grpSpPr>
      <cdr:grpSp>
        <cdr:nvGrpSpPr>
          <cdr:cNvPr id="20" name="Ltxb1">
            <a:extLst xmlns:a="http://schemas.openxmlformats.org/drawingml/2006/main">
              <a:ext uri="{FF2B5EF4-FFF2-40B4-BE49-F238E27FC236}">
                <a16:creationId xmlns:a16="http://schemas.microsoft.com/office/drawing/2014/main" id="{7BBF05B0-22F8-6833-7E33-660FF03C83B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46089" cy="101246"/>
            <a:chOff x="50800" y="50800"/>
            <a:chExt cx="546089" cy="101246"/>
          </a:xfrm>
        </cdr:grpSpPr>
        <cdr:sp macro="" textlink="">
          <cdr:nvSpPr>
            <cdr:cNvPr id="1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F345390-77B7-5130-72B4-20F75BACCBA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190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Households</a:t>
              </a:r>
            </a:p>
          </cdr:txBody>
        </cdr:sp>
        <cdr:sp macro="" textlink="">
          <cdr:nvSpPr>
            <cdr:cNvPr id="1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9734BF7-2DDD-7EF6-C8D4-53F443F1315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2">
            <a:extLst xmlns:a="http://schemas.openxmlformats.org/drawingml/2006/main">
              <a:ext uri="{FF2B5EF4-FFF2-40B4-BE49-F238E27FC236}">
                <a16:creationId xmlns:a16="http://schemas.microsoft.com/office/drawing/2014/main" id="{9FE23BE7-8EDC-8E35-C915-1F1F2E48B4D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033530" cy="101246"/>
            <a:chOff x="50800" y="50800"/>
            <a:chExt cx="1033530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DDDA769-7F6F-F410-B470-87D91E40297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90653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Non-financial corporations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80AE947-1DB1-6C65-54E7-4569A11E613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51E26512-432D-00BE-8173-76BCB45CACEA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1255771" cy="101246"/>
            <a:chOff x="50800" y="50800"/>
            <a:chExt cx="1255771" cy="101246"/>
          </a:xfrm>
        </cdr:grpSpPr>
        <cdr:sp macro="" textlink="">
          <cdr:nvSpPr>
            <cdr:cNvPr id="2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84A3BEB-7490-E464-5ABC-22E72888B24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2877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Households: of which mortgages</a:t>
              </a:r>
            </a:p>
          </cdr:txBody>
        </cdr:sp>
        <cdr:sp macro="" textlink="">
          <cdr:nvSpPr>
            <cdr:cNvPr id="2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B89DF59-E1DB-1F25-8F41-823734BF572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4">
            <a:extLst xmlns:a="http://schemas.openxmlformats.org/drawingml/2006/main">
              <a:ext uri="{FF2B5EF4-FFF2-40B4-BE49-F238E27FC236}">
                <a16:creationId xmlns:a16="http://schemas.microsoft.com/office/drawing/2014/main" id="{B9F236DF-DA5F-B891-9DB7-A817E226F3A6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887914" cy="101246"/>
            <a:chOff x="50800" y="50800"/>
            <a:chExt cx="887914" cy="101246"/>
          </a:xfrm>
        </cdr:grpSpPr>
        <cdr:sp macro="" textlink="">
          <cdr:nvSpPr>
            <cdr:cNvPr id="2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5FFFDB21-7DD2-4618-54E7-97B45AB79B5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6091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NFCs: of which SMEs</a:t>
              </a:r>
            </a:p>
          </cdr:txBody>
        </cdr:sp>
        <cdr:sp macro="" textlink="">
          <cdr:nvSpPr>
            <cdr:cNvPr id="2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29D6B1E8-FC3F-CAB3-D680-C2257EA53DE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C25DBA6E-3FA3-BBDA-ADFB-F2E9BE650AD6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883682" cy="101246"/>
            <a:chOff x="50800" y="50800"/>
            <a:chExt cx="883682" cy="101246"/>
          </a:xfrm>
        </cdr:grpSpPr>
        <cdr:sp macro="" textlink="">
          <cdr:nvSpPr>
            <cdr:cNvPr id="3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09C8692-E91B-5BDF-24E9-775206FD74E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5668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NFCs: of which CREs</a:t>
              </a:r>
            </a:p>
          </cdr:txBody>
        </cdr:sp>
        <cdr:sp macro="" textlink="">
          <cdr:nvSpPr>
            <cdr:cNvPr id="3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9C7EB6CE-1479-C0B5-3AAD-2A4A5737216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3176</xdr:colOff>
      <xdr:row>1</xdr:row>
      <xdr:rowOff>9525</xdr:rowOff>
    </xdr:from>
    <xdr:to>
      <xdr:col>15</xdr:col>
      <xdr:colOff>450851</xdr:colOff>
      <xdr:row>14</xdr:row>
      <xdr:rowOff>12701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6B2F4D-5796-480D-987C-4A15A5273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absSizeAnchor xmlns:cdr="http://schemas.openxmlformats.org/drawingml/2006/chartDrawing">
    <cdr:from>
      <cdr:x>0</cdr:x>
      <cdr:y>0.20884</cdr:y>
    </cdr:from>
    <cdr:ext cx="101246" cy="1712341"/>
    <cdr:sp macro="" textlink="">
      <cdr:nvSpPr>
        <cdr:cNvPr id="16" name="y-axis 1">
          <a:extLst xmlns:a="http://schemas.openxmlformats.org/drawingml/2006/main">
            <a:ext uri="{FF2B5EF4-FFF2-40B4-BE49-F238E27FC236}">
              <a16:creationId xmlns:a16="http://schemas.microsoft.com/office/drawing/2014/main" id="{3A731F44-1C6D-CD74-2AF2-42C99CE41FFF}"/>
            </a:ext>
          </a:extLst>
        </cdr:cNvPr>
        <cdr:cNvSpPr txBox="1"/>
      </cdr:nvSpPr>
      <cdr:spPr>
        <a:xfrm xmlns:a="http://schemas.openxmlformats.org/drawingml/2006/main">
          <a:off x="0" y="498329"/>
          <a:ext cx="101246" cy="1712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6350" tIns="6350" rIns="6350" bIns="635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600" b="1" i="0">
              <a:solidFill>
                <a:srgbClr val="5C5C5C"/>
              </a:solidFill>
              <a:latin typeface="Arial" panose="020B0604020202020204" pitchFamily="34" charset="0"/>
            </a:rPr>
            <a:t>Trillion EUR</a:t>
          </a:r>
        </a:p>
      </cdr:txBody>
    </cdr:sp>
  </cdr:absSizeAnchor>
  <cdr:absSizeAnchor xmlns:cdr="http://schemas.openxmlformats.org/drawingml/2006/chartDrawing">
    <cdr:from>
      <cdr:x>0.14096</cdr:x>
      <cdr:y>0</cdr:y>
    </cdr:from>
    <cdr:ext cx="1627793" cy="404984"/>
    <cdr:grpSp>
      <cdr:nvGrpSpPr>
        <cdr:cNvPr id="29" name="Legend">
          <a:extLst xmlns:a="http://schemas.openxmlformats.org/drawingml/2006/main">
            <a:ext uri="{FF2B5EF4-FFF2-40B4-BE49-F238E27FC236}">
              <a16:creationId xmlns:a16="http://schemas.microsoft.com/office/drawing/2014/main" id="{779BCC60-4730-0C0D-4D86-1447FD1FD174}"/>
            </a:ext>
          </a:extLst>
        </cdr:cNvPr>
        <cdr:cNvGrpSpPr/>
      </cdr:nvGrpSpPr>
      <cdr:grpSpPr>
        <a:xfrm xmlns:a="http://schemas.openxmlformats.org/drawingml/2006/main">
          <a:off x="320892" y="0"/>
          <a:ext cx="1627793" cy="404984"/>
          <a:chOff x="50800" y="50800"/>
          <a:chExt cx="1627795" cy="404984"/>
        </a:xfrm>
      </cdr:grpSpPr>
      <cdr:grpSp>
        <cdr:nvGrpSpPr>
          <cdr:cNvPr id="19" name="Ltxb1">
            <a:extLst xmlns:a="http://schemas.openxmlformats.org/drawingml/2006/main">
              <a:ext uri="{FF2B5EF4-FFF2-40B4-BE49-F238E27FC236}">
                <a16:creationId xmlns:a16="http://schemas.microsoft.com/office/drawing/2014/main" id="{30BA5E47-8A2D-851C-B30F-87187ECEC0F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1033530" cy="101246"/>
            <a:chOff x="50800" y="50800"/>
            <a:chExt cx="1033530" cy="101246"/>
          </a:xfrm>
        </cdr:grpSpPr>
        <cdr:sp macro="" textlink="">
          <cdr:nvSpPr>
            <cdr:cNvPr id="17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1299569-D249-8F9A-86BD-E51ABD7B1BD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90653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Non-financial corporations</a:t>
              </a:r>
            </a:p>
          </cdr:txBody>
        </cdr:sp>
        <cdr:sp macro="" textlink="">
          <cdr:nvSpPr>
            <cdr:cNvPr id="18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5E53D8C-213B-7EB2-6EEA-727BFA32218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2" name="Ltxb2">
            <a:extLst xmlns:a="http://schemas.openxmlformats.org/drawingml/2006/main">
              <a:ext uri="{FF2B5EF4-FFF2-40B4-BE49-F238E27FC236}">
                <a16:creationId xmlns:a16="http://schemas.microsoft.com/office/drawing/2014/main" id="{BDFAD9D1-0C89-B09E-DE4F-9AC1A5E9728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46090" cy="101246"/>
            <a:chOff x="50800" y="50800"/>
            <a:chExt cx="546089" cy="101246"/>
          </a:xfrm>
        </cdr:grpSpPr>
        <cdr:sp macro="" textlink="">
          <cdr:nvSpPr>
            <cdr:cNvPr id="2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338266F-153C-6504-738D-D3A115FD628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190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Households</a:t>
              </a:r>
            </a:p>
          </cdr:txBody>
        </cdr:sp>
        <cdr:sp macro="" textlink="">
          <cdr:nvSpPr>
            <cdr:cNvPr id="2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FBCCFA6-9057-FDB1-6ED6-76E3F578FC8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13F54D19-BE09-4C43-15FA-CEFA7F22459A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1627795" cy="101246"/>
            <a:chOff x="50800" y="50800"/>
            <a:chExt cx="1627795" cy="101246"/>
          </a:xfrm>
        </cdr:grpSpPr>
        <cdr:sp macro="" textlink="">
          <cdr:nvSpPr>
            <cdr:cNvPr id="23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8588A5A-A0E7-D581-13CA-C22CDE08766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50079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Credit institutions and financial corporations</a:t>
              </a:r>
            </a:p>
          </cdr:txBody>
        </cdr:sp>
        <cdr:sp macro="" textlink="">
          <cdr:nvSpPr>
            <cdr:cNvPr id="24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34A0D9B-88F2-33C6-F5F2-F05BACFF751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8" name="Ltxb4">
            <a:extLst xmlns:a="http://schemas.openxmlformats.org/drawingml/2006/main">
              <a:ext uri="{FF2B5EF4-FFF2-40B4-BE49-F238E27FC236}">
                <a16:creationId xmlns:a16="http://schemas.microsoft.com/office/drawing/2014/main" id="{6E120C7C-AA8A-1128-DDF9-65DCCA37EE3A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1170234" cy="101246"/>
            <a:chOff x="50800" y="50800"/>
            <a:chExt cx="1170234" cy="101246"/>
          </a:xfrm>
        </cdr:grpSpPr>
        <cdr:sp macro="" textlink="">
          <cdr:nvSpPr>
            <cdr:cNvPr id="26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52CB56FD-893F-204B-5998-4DF774C7FE9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04323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Central banks or governments</a:t>
              </a:r>
            </a:p>
          </cdr:txBody>
        </cdr:sp>
        <cdr:sp macro="" textlink="">
          <cdr:nvSpPr>
            <cdr:cNvPr id="27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E288B692-CF52-F751-4EE4-BCB03D8C2A3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7479</xdr:colOff>
      <xdr:row>1</xdr:row>
      <xdr:rowOff>4818</xdr:rowOff>
    </xdr:from>
    <xdr:to>
      <xdr:col>15</xdr:col>
      <xdr:colOff>445629</xdr:colOff>
      <xdr:row>14</xdr:row>
      <xdr:rowOff>6350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  <a:ext uri="{147F2762-F138-4A5C-976F-8EAC2B608ADB}">
              <a16:predDERef xmlns:a16="http://schemas.microsoft.com/office/drawing/2014/main" pre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0.12137</cdr:x>
      <cdr:y>0</cdr:y>
    </cdr:from>
    <cdr:to>
      <cdr:x>0.80454</cdr:x>
      <cdr:y>0.09631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E7CB0978-89D8-09D2-4339-E1220ACA02C5}"/>
            </a:ext>
          </a:extLst>
        </cdr:cNvPr>
        <cdr:cNvGrpSpPr/>
      </cdr:nvGrpSpPr>
      <cdr:grpSpPr>
        <a:xfrm xmlns:a="http://schemas.openxmlformats.org/drawingml/2006/main">
          <a:off x="275140" y="0"/>
          <a:ext cx="1548712" cy="230709"/>
          <a:chOff x="0" y="0"/>
          <a:chExt cx="1542196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A871E49-DBAC-2A51-846F-79FE825FDEB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281419" cy="101246"/>
            <a:chOff x="0" y="0"/>
            <a:chExt cx="1281419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60E1045-3F0C-D0AE-269E-100DB3535F5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15441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On-balance sheet exposures (lhs)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65C4CE7-B3CE-3032-11B6-4AEAA86311D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AC5996C7-31B1-C2AF-CA16-85B452B25BE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1542196" cy="101246"/>
            <a:chOff x="0" y="101246"/>
            <a:chExt cx="1542196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1065467-00CC-AB3A-0A72-0CC5CDCA8DC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4151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Brown energy consumption intensity (rhs)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1C93F7F-6A4D-C10B-A80C-13B3D994328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606426</xdr:colOff>
      <xdr:row>1</xdr:row>
      <xdr:rowOff>3172</xdr:rowOff>
    </xdr:from>
    <xdr:to>
      <xdr:col>15</xdr:col>
      <xdr:colOff>444501</xdr:colOff>
      <xdr:row>14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1E4B0F-95FD-412F-AF31-4206B627C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absSizeAnchor xmlns:cdr="http://schemas.openxmlformats.org/drawingml/2006/chartDrawing">
    <cdr:from>
      <cdr:x>0</cdr:x>
      <cdr:y>0.24135</cdr:y>
    </cdr:from>
    <cdr:ext cx="101246" cy="1712341"/>
    <cdr:sp macro="" textlink="">
      <cdr:nvSpPr>
        <cdr:cNvPr id="53" name="y-axis 1">
          <a:extLst xmlns:a="http://schemas.openxmlformats.org/drawingml/2006/main">
            <a:ext uri="{FF2B5EF4-FFF2-40B4-BE49-F238E27FC236}">
              <a16:creationId xmlns:a16="http://schemas.microsoft.com/office/drawing/2014/main" id="{D06721A2-F5B5-4BAA-87F1-B7870AC03B8D}"/>
            </a:ext>
          </a:extLst>
        </cdr:cNvPr>
        <cdr:cNvSpPr txBox="1"/>
      </cdr:nvSpPr>
      <cdr:spPr>
        <a:xfrm xmlns:a="http://schemas.openxmlformats.org/drawingml/2006/main">
          <a:off x="0" y="599575"/>
          <a:ext cx="101246" cy="1712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6350" tIns="6350" rIns="6350" bIns="635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600" b="1" i="0">
              <a:solidFill>
                <a:srgbClr val="5C5C5C"/>
              </a:solidFill>
              <a:latin typeface="Arial" panose="020B0604020202020204" pitchFamily="34" charset="0"/>
            </a:rPr>
            <a:t>Trillion EUR</a:t>
          </a:r>
        </a:p>
      </cdr:txBody>
    </cdr:sp>
  </cdr:absSizeAnchor>
  <cdr:absSizeAnchor xmlns:cdr="http://schemas.openxmlformats.org/drawingml/2006/chartDrawing">
    <cdr:from>
      <cdr:x>0.12238</cdr:x>
      <cdr:y>0</cdr:y>
    </cdr:from>
    <cdr:ext cx="1392475" cy="506227"/>
    <cdr:grpSp>
      <cdr:nvGrpSpPr>
        <cdr:cNvPr id="69" name="Legend">
          <a:extLst xmlns:a="http://schemas.openxmlformats.org/drawingml/2006/main">
            <a:ext uri="{FF2B5EF4-FFF2-40B4-BE49-F238E27FC236}">
              <a16:creationId xmlns:a16="http://schemas.microsoft.com/office/drawing/2014/main" id="{0693E378-7C79-920D-A51E-5BD27A0583DA}"/>
            </a:ext>
          </a:extLst>
        </cdr:cNvPr>
        <cdr:cNvGrpSpPr/>
      </cdr:nvGrpSpPr>
      <cdr:grpSpPr>
        <a:xfrm xmlns:a="http://schemas.openxmlformats.org/drawingml/2006/main">
          <a:off x="278595" y="0"/>
          <a:ext cx="1392475" cy="506227"/>
          <a:chOff x="50800" y="50800"/>
          <a:chExt cx="1392475" cy="506230"/>
        </a:xfrm>
      </cdr:grpSpPr>
      <cdr:grpSp>
        <cdr:nvGrpSpPr>
          <cdr:cNvPr id="56" name="Ltxb1">
            <a:extLst xmlns:a="http://schemas.openxmlformats.org/drawingml/2006/main">
              <a:ext uri="{FF2B5EF4-FFF2-40B4-BE49-F238E27FC236}">
                <a16:creationId xmlns:a16="http://schemas.microsoft.com/office/drawing/2014/main" id="{81360973-8B5D-ED26-3E3B-B10B7D42521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1392475" cy="101247"/>
            <a:chOff x="50800" y="50800"/>
            <a:chExt cx="1392475" cy="101246"/>
          </a:xfrm>
        </cdr:grpSpPr>
        <cdr:sp macro="" textlink="">
          <cdr:nvSpPr>
            <cdr:cNvPr id="5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1AB02D8-6319-B974-7D07-BF5C9A827A6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26547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Government and corporate debt sec.</a:t>
              </a:r>
            </a:p>
          </cdr:txBody>
        </cdr:sp>
        <cdr:sp macro="" textlink="">
          <cdr:nvSpPr>
            <cdr:cNvPr id="5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2AD8DA1-5DD3-F721-9A92-2581DE42591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59" name="Ltxb2">
            <a:extLst xmlns:a="http://schemas.openxmlformats.org/drawingml/2006/main">
              <a:ext uri="{FF2B5EF4-FFF2-40B4-BE49-F238E27FC236}">
                <a16:creationId xmlns:a16="http://schemas.microsoft.com/office/drawing/2014/main" id="{7C8179F8-D513-288A-712D-5D7D66412F1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20377" cy="101246"/>
            <a:chOff x="50800" y="50800"/>
            <a:chExt cx="520377" cy="101246"/>
          </a:xfrm>
        </cdr:grpSpPr>
        <cdr:sp macro="" textlink="">
          <cdr:nvSpPr>
            <cdr:cNvPr id="5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890D334-4C45-D2F2-1147-0B55AC4F644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33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Derivatives</a:t>
              </a:r>
            </a:p>
          </cdr:txBody>
        </cdr:sp>
        <cdr:sp macro="" textlink="">
          <cdr:nvSpPr>
            <cdr:cNvPr id="5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D049D0F-69B1-4AFD-16A1-464285AB4CF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62" name="Ltxb3">
            <a:extLst xmlns:a="http://schemas.openxmlformats.org/drawingml/2006/main">
              <a:ext uri="{FF2B5EF4-FFF2-40B4-BE49-F238E27FC236}">
                <a16:creationId xmlns:a16="http://schemas.microsoft.com/office/drawing/2014/main" id="{9C1CE8D5-E998-A384-90C7-5D1D6A4018D9}"/>
              </a:ext>
            </a:extLst>
          </cdr:cNvPr>
          <cdr:cNvGrpSpPr/>
        </cdr:nvGrpSpPr>
        <cdr:grpSpPr>
          <a:xfrm xmlns:a="http://schemas.openxmlformats.org/drawingml/2006/main">
            <a:off x="50800" y="253293"/>
            <a:ext cx="1268595" cy="101246"/>
            <a:chOff x="50800" y="50800"/>
            <a:chExt cx="1268595" cy="101246"/>
          </a:xfrm>
        </cdr:grpSpPr>
        <cdr:sp macro="" textlink="">
          <cdr:nvSpPr>
            <cdr:cNvPr id="6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59BE7C6-28FE-25F0-D855-5AA58041DC6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4159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Government loans and advances</a:t>
              </a:r>
            </a:p>
          </cdr:txBody>
        </cdr:sp>
        <cdr:sp macro="" textlink="">
          <cdr:nvSpPr>
            <cdr:cNvPr id="6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AFDF0B8-D9DF-3F20-4E40-A97BA21F716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65" name="Ltxb4">
            <a:extLst xmlns:a="http://schemas.openxmlformats.org/drawingml/2006/main">
              <a:ext uri="{FF2B5EF4-FFF2-40B4-BE49-F238E27FC236}">
                <a16:creationId xmlns:a16="http://schemas.microsoft.com/office/drawing/2014/main" id="{79AAB553-3474-41E0-1B14-576C2D73CC82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72561" cy="101246"/>
            <a:chOff x="50800" y="50800"/>
            <a:chExt cx="772561" cy="101246"/>
          </a:xfrm>
        </cdr:grpSpPr>
        <cdr:sp macro="" textlink="">
          <cdr:nvSpPr>
            <cdr:cNvPr id="6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B2B9E29E-EFAE-0FD3-D769-12E850ED423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Equity instruments</a:t>
              </a:r>
            </a:p>
          </cdr:txBody>
        </cdr:sp>
        <cdr:sp macro="" textlink="">
          <cdr:nvSpPr>
            <cdr:cNvPr id="6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599EA114-4DC7-8600-9847-DE8A18505EF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68" name="Ltxb5">
            <a:extLst xmlns:a="http://schemas.openxmlformats.org/drawingml/2006/main">
              <a:ext uri="{FF2B5EF4-FFF2-40B4-BE49-F238E27FC236}">
                <a16:creationId xmlns:a16="http://schemas.microsoft.com/office/drawing/2014/main" id="{414D99E8-3D97-2956-B9E6-1B782A5D301A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353600" cy="101246"/>
            <a:chOff x="50800" y="50800"/>
            <a:chExt cx="353600" cy="101246"/>
          </a:xfrm>
        </cdr:grpSpPr>
        <cdr:sp macro="" textlink="">
          <cdr:nvSpPr>
            <cdr:cNvPr id="66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66FE65D9-1D57-6877-207C-4B7C29F0908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266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Funds</a:t>
              </a:r>
            </a:p>
          </cdr:txBody>
        </cdr:sp>
        <cdr:sp macro="" textlink="">
          <cdr:nvSpPr>
            <cdr:cNvPr id="67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D233F9B3-97CE-2CFA-7729-02C5117B59D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3174</xdr:colOff>
      <xdr:row>1</xdr:row>
      <xdr:rowOff>34925</xdr:rowOff>
    </xdr:from>
    <xdr:to>
      <xdr:col>17</xdr:col>
      <xdr:colOff>603249</xdr:colOff>
      <xdr:row>14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01FEE1B-8BBB-40AB-BE24-64C8BECCD22B}"/>
            </a:ext>
            <a:ext uri="{147F2762-F138-4A5C-976F-8EAC2B608ADB}">
              <a16:predDERef xmlns:a16="http://schemas.microsoft.com/office/drawing/2014/main" pred="{A2832106-8E46-81E8-C0A7-594F0A4CD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355600</xdr:colOff>
      <xdr:row>0</xdr:row>
      <xdr:rowOff>171451</xdr:rowOff>
    </xdr:from>
    <xdr:to>
      <xdr:col>16</xdr:col>
      <xdr:colOff>412750</xdr:colOff>
      <xdr:row>11</xdr:row>
      <xdr:rowOff>31751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1D88C4-C559-4B32-94FF-233C42BF3D0A}"/>
            </a:ext>
            <a:ext uri="{147F2762-F138-4A5C-976F-8EAC2B608ADB}">
              <a16:predDERef xmlns:a16="http://schemas.microsoft.com/office/drawing/2014/main" pred="{291E4B0F-95FD-412F-AF31-4206B627C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608282</xdr:colOff>
      <xdr:row>1</xdr:row>
      <xdr:rowOff>5862</xdr:rowOff>
    </xdr:from>
    <xdr:to>
      <xdr:col>16</xdr:col>
      <xdr:colOff>0</xdr:colOff>
      <xdr:row>13</xdr:row>
      <xdr:rowOff>178954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D282D2-4F5C-8083-A93E-22FBF41BDDBD}"/>
            </a:ext>
            <a:ext uri="{147F2762-F138-4A5C-976F-8EAC2B608ADB}">
              <a16:predDERef xmlns:a16="http://schemas.microsoft.com/office/drawing/2014/main" pred="{7CF33A6E-1785-BD37-93E1-B059C52CD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0.14378</cdr:x>
      <cdr:y>0</cdr:y>
    </cdr:from>
    <cdr:to>
      <cdr:x>0.73354</cdr:x>
      <cdr:y>0.13783</cdr:y>
    </cdr:to>
    <cdr:grpSp>
      <cdr:nvGrpSpPr>
        <cdr:cNvPr id="72" name="Legend">
          <a:extLst xmlns:a="http://schemas.openxmlformats.org/drawingml/2006/main">
            <a:ext uri="{FF2B5EF4-FFF2-40B4-BE49-F238E27FC236}">
              <a16:creationId xmlns:a16="http://schemas.microsoft.com/office/drawing/2014/main" id="{AEEAEC97-6DE2-19F8-26BA-38F778B745D9}"/>
            </a:ext>
          </a:extLst>
        </cdr:cNvPr>
        <cdr:cNvGrpSpPr/>
      </cdr:nvGrpSpPr>
      <cdr:grpSpPr>
        <a:xfrm xmlns:a="http://schemas.openxmlformats.org/drawingml/2006/main">
          <a:off x="350783" y="0"/>
          <a:ext cx="1438848" cy="328434"/>
          <a:chOff x="0" y="0"/>
          <a:chExt cx="1336947" cy="303738"/>
        </a:xfrm>
      </cdr:grpSpPr>
      <cdr:grpSp>
        <cdr:nvGrpSpPr>
          <cdr:cNvPr id="73" name="Ltxb1">
            <a:extLst xmlns:a="http://schemas.openxmlformats.org/drawingml/2006/main">
              <a:ext uri="{FF2B5EF4-FFF2-40B4-BE49-F238E27FC236}">
                <a16:creationId xmlns:a16="http://schemas.microsoft.com/office/drawing/2014/main" id="{BC9E5F41-35F0-3648-105F-0AB537A0F018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336947" cy="101247"/>
            <a:chOff x="0" y="0"/>
            <a:chExt cx="1336947" cy="101246"/>
          </a:xfrm>
        </cdr:grpSpPr>
        <cdr:sp macro="" textlink="">
          <cdr:nvSpPr>
            <cdr:cNvPr id="8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F288DD9-6790-B857-26D8-86DF276A6B7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20994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Aggregate credit and market losses</a:t>
              </a:r>
            </a:p>
          </cdr:txBody>
        </cdr:sp>
        <cdr:sp macro="" textlink="">
          <cdr:nvSpPr>
            <cdr:cNvPr id="8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83B1DF3-3347-4C24-937F-49F7A778308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bg1">
                <a:lumMod val="50000"/>
              </a:schemeClr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4" name="Ltxb2">
            <a:extLst xmlns:a="http://schemas.openxmlformats.org/drawingml/2006/main">
              <a:ext uri="{FF2B5EF4-FFF2-40B4-BE49-F238E27FC236}">
                <a16:creationId xmlns:a16="http://schemas.microsoft.com/office/drawing/2014/main" id="{3346F98B-864F-E428-603E-1C59DD2E294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1333463" cy="104534"/>
            <a:chOff x="0" y="101246"/>
            <a:chExt cx="1333462" cy="104534"/>
          </a:xfrm>
        </cdr:grpSpPr>
        <cdr:sp macro="" textlink="">
          <cdr:nvSpPr>
            <cdr:cNvPr id="7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0BAD91E-74DD-3403-C5AB-6E6FBA57FE0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206462" cy="10453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Credit risk losses (over eight years)</a:t>
              </a:r>
            </a:p>
          </cdr:txBody>
        </cdr:sp>
        <cdr:sp macro="" textlink="">
          <cdr:nvSpPr>
            <cdr:cNvPr id="7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D10D3E2-1217-9789-C0D4-85789BE051A7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pattFill xmlns:a="http://schemas.openxmlformats.org/drawingml/2006/main" prst="wd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5" name="Ltxb3">
            <a:extLst xmlns:a="http://schemas.openxmlformats.org/drawingml/2006/main">
              <a:ext uri="{FF2B5EF4-FFF2-40B4-BE49-F238E27FC236}">
                <a16:creationId xmlns:a16="http://schemas.microsoft.com/office/drawing/2014/main" id="{4AC90C91-AF1C-2252-62F5-E81D36848231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1294178" cy="101246"/>
            <a:chOff x="0" y="202492"/>
            <a:chExt cx="1294179" cy="101246"/>
          </a:xfrm>
        </cdr:grpSpPr>
        <cdr:sp macro="" textlink="">
          <cdr:nvSpPr>
            <cdr:cNvPr id="7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B95FFF2-ACAD-A8B7-53CA-B43635F9797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116717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Market risk losses (instantaneous)</a:t>
              </a:r>
            </a:p>
          </cdr:txBody>
        </cdr:sp>
        <cdr:sp macro="" textlink="">
          <cdr:nvSpPr>
            <cdr:cNvPr id="7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033D69F-0E5A-EF2E-EAFD-B78B2DA90E06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pattFill xmlns:a="http://schemas.openxmlformats.org/drawingml/2006/main" prst="pct75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584200</xdr:colOff>
      <xdr:row>1</xdr:row>
      <xdr:rowOff>12698</xdr:rowOff>
    </xdr:from>
    <xdr:to>
      <xdr:col>15</xdr:col>
      <xdr:colOff>596899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0.09943</cdr:x>
      <cdr:y>0</cdr:y>
    </cdr:from>
    <cdr:to>
      <cdr:x>0.77461</cdr:x>
      <cdr:y>0.09052</cdr:y>
    </cdr:to>
    <cdr:grpSp>
      <cdr:nvGrpSpPr>
        <cdr:cNvPr id="23" name="Legend">
          <a:extLst xmlns:a="http://schemas.openxmlformats.org/drawingml/2006/main">
            <a:ext uri="{FF2B5EF4-FFF2-40B4-BE49-F238E27FC236}">
              <a16:creationId xmlns:a16="http://schemas.microsoft.com/office/drawing/2014/main" id="{ECE3F22D-8219-F05E-5C3D-7D10B5B6B57E}"/>
            </a:ext>
          </a:extLst>
        </cdr:cNvPr>
        <cdr:cNvGrpSpPr/>
      </cdr:nvGrpSpPr>
      <cdr:grpSpPr>
        <a:xfrm xmlns:a="http://schemas.openxmlformats.org/drawingml/2006/main">
          <a:off x="243713" y="0"/>
          <a:ext cx="1654933" cy="215551"/>
          <a:chOff x="0" y="0"/>
          <a:chExt cx="1748051" cy="190315"/>
        </a:xfrm>
      </cdr:grpSpPr>
      <cdr:grpSp>
        <cdr:nvGrpSpPr>
          <cdr:cNvPr id="24" name="Ltxb1">
            <a:extLst xmlns:a="http://schemas.openxmlformats.org/drawingml/2006/main">
              <a:ext uri="{FF2B5EF4-FFF2-40B4-BE49-F238E27FC236}">
                <a16:creationId xmlns:a16="http://schemas.microsoft.com/office/drawing/2014/main" id="{415AD652-11F1-72D5-857B-F67CED84B38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372443" cy="89393"/>
            <a:chOff x="0" y="0"/>
            <a:chExt cx="1372442" cy="89393"/>
          </a:xfrm>
        </cdr:grpSpPr>
        <cdr:sp macro="" textlink="">
          <cdr:nvSpPr>
            <cdr:cNvPr id="2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29A9BE7-8D3F-684A-3837-06EE160672F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245442" cy="8939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Losses relative to exposures</a:t>
              </a:r>
            </a:p>
          </cdr:txBody>
        </cdr:sp>
        <cdr:sp macro="" textlink="">
          <cdr:nvSpPr>
            <cdr:cNvPr id="2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E8258F4-7E5F-D876-6B81-C0F3E7B2BC1C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2">
            <a:extLst xmlns:a="http://schemas.openxmlformats.org/drawingml/2006/main">
              <a:ext uri="{FF2B5EF4-FFF2-40B4-BE49-F238E27FC236}">
                <a16:creationId xmlns:a16="http://schemas.microsoft.com/office/drawing/2014/main" id="{F7F4698C-34AF-1D9D-B138-B5DCA5F940BC}"/>
              </a:ext>
            </a:extLst>
          </cdr:cNvPr>
          <cdr:cNvGrpSpPr/>
        </cdr:nvGrpSpPr>
        <cdr:grpSpPr>
          <a:xfrm xmlns:a="http://schemas.openxmlformats.org/drawingml/2006/main">
            <a:off x="0" y="100922"/>
            <a:ext cx="1748051" cy="89393"/>
            <a:chOff x="0" y="100922"/>
            <a:chExt cx="1748051" cy="89393"/>
          </a:xfrm>
        </cdr:grpSpPr>
        <cdr:sp macro="" textlink="">
          <cdr:nvSpPr>
            <cdr:cNvPr id="2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7A53F0A-EE08-0C25-40D2-1B8008A78A0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0922"/>
              <a:ext cx="1621051" cy="8939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Losses relative to total assets (rhs)</a:t>
              </a:r>
            </a:p>
          </cdr:txBody>
        </cdr:sp>
        <cdr:sp macro="" textlink="">
          <cdr:nvSpPr>
            <cdr:cNvPr id="2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3145DB0-AF80-4BEA-80D9-93F5096C74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603250</xdr:colOff>
      <xdr:row>1</xdr:row>
      <xdr:rowOff>9524</xdr:rowOff>
    </xdr:from>
    <xdr:to>
      <xdr:col>15</xdr:col>
      <xdr:colOff>603250</xdr:colOff>
      <xdr:row>13</xdr:row>
      <xdr:rowOff>184149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0.07426</cdr:x>
      <cdr:y>0</cdr:y>
    </cdr:from>
    <cdr:to>
      <cdr:x>0.30406</cdr:x>
      <cdr:y>0.13531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498DE4C6-997C-A4B0-2CA6-0F152C05E613}"/>
            </a:ext>
          </a:extLst>
        </cdr:cNvPr>
        <cdr:cNvGrpSpPr/>
      </cdr:nvGrpSpPr>
      <cdr:grpSpPr>
        <a:xfrm xmlns:a="http://schemas.openxmlformats.org/drawingml/2006/main">
          <a:off x="181076" y="0"/>
          <a:ext cx="560344" cy="322637"/>
          <a:chOff x="0" y="0"/>
          <a:chExt cx="315843" cy="299021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C80B8094-342A-B052-2122-E3BBACBC9DE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15843" cy="96529"/>
            <a:chOff x="0" y="0"/>
            <a:chExt cx="315843" cy="96529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D75E229-3779-2DF6-B08E-C64A155989A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88843" cy="965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3D02C3D-5F2D-9D3F-A4E6-926B9EEEEF24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0920146C-9CDF-A696-2039-1677574AE0AA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07671" cy="96529"/>
            <a:chOff x="0" y="101246"/>
            <a:chExt cx="307671" cy="96528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09CC81F-7D99-D72D-39EE-5864721C492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0671" cy="9652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C1DB741-EEE5-E262-3937-0E8308CDC72C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7CBE5994-CA52-C422-E43B-5CEB5CC27206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87242" cy="96529"/>
            <a:chOff x="0" y="202492"/>
            <a:chExt cx="287242" cy="96529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E3528D8-5083-F583-707A-993BA9EF0C5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160242" cy="965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BD0D7D6-C168-E99F-9601-226CB14AEEB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0.36386</cdr:x>
      <cdr:y>0</cdr:y>
    </cdr:from>
    <cdr:to>
      <cdr:x>0.56976</cdr:x>
      <cdr:y>0.0461</cdr:y>
    </cdr:to>
    <cdr:sp macro="" textlink="">
      <cdr:nvSpPr>
        <cdr:cNvPr id="2" name="Ltxb1a">
          <a:extLst xmlns:a="http://schemas.openxmlformats.org/drawingml/2006/main">
            <a:ext uri="{FF2B5EF4-FFF2-40B4-BE49-F238E27FC236}">
              <a16:creationId xmlns:a16="http://schemas.microsoft.com/office/drawing/2014/main" id="{D5A05AA5-E470-1A61-637F-AA6060C6935F}"/>
            </a:ext>
          </a:extLst>
        </cdr:cNvPr>
        <cdr:cNvSpPr txBox="1"/>
      </cdr:nvSpPr>
      <cdr:spPr>
        <a:xfrm xmlns:a="http://schemas.openxmlformats.org/drawingml/2006/main">
          <a:off x="804034" y="0"/>
          <a:ext cx="454990" cy="106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63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0" i="0">
              <a:solidFill>
                <a:srgbClr val="000000"/>
              </a:solidFill>
              <a:latin typeface="Arial" panose="020B0604020202020204" pitchFamily="34" charset="0"/>
            </a:rPr>
            <a:t>PD impact</a:t>
          </a:r>
        </a:p>
      </cdr:txBody>
    </cdr:sp>
  </cdr:relSizeAnchor>
  <cdr:relSizeAnchor xmlns:cdr="http://schemas.openxmlformats.org/drawingml/2006/chartDrawing">
    <cdr:from>
      <cdr:x>0.30815</cdr:x>
      <cdr:y>0.00854</cdr:y>
    </cdr:from>
    <cdr:to>
      <cdr:x>0.336</cdr:x>
      <cdr:y>0.03727</cdr:y>
    </cdr:to>
    <cdr:sp macro="" textlink="">
      <cdr:nvSpPr>
        <cdr:cNvPr id="3" name="Ltxb1b">
          <a:extLst xmlns:a="http://schemas.openxmlformats.org/drawingml/2006/main">
            <a:ext uri="{FF2B5EF4-FFF2-40B4-BE49-F238E27FC236}">
              <a16:creationId xmlns:a16="http://schemas.microsoft.com/office/drawing/2014/main" id="{D4492EB2-F61C-5070-C8C0-64AC54053EA2}"/>
            </a:ext>
          </a:extLst>
        </cdr:cNvPr>
        <cdr:cNvSpPr/>
      </cdr:nvSpPr>
      <cdr:spPr>
        <a:xfrm xmlns:a="http://schemas.openxmlformats.org/drawingml/2006/main">
          <a:off x="680929" y="19795"/>
          <a:ext cx="61541" cy="66595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0.36536</cdr:x>
      <cdr:y>0.04891</cdr:y>
    </cdr:from>
    <cdr:to>
      <cdr:x>0.57126</cdr:x>
      <cdr:y>0.095</cdr:y>
    </cdr:to>
    <cdr:sp macro="" textlink="">
      <cdr:nvSpPr>
        <cdr:cNvPr id="4" name="Ltxb1a">
          <a:extLst xmlns:a="http://schemas.openxmlformats.org/drawingml/2006/main">
            <a:ext uri="{FF2B5EF4-FFF2-40B4-BE49-F238E27FC236}">
              <a16:creationId xmlns:a16="http://schemas.microsoft.com/office/drawing/2014/main" id="{4E29213B-F40A-7156-D257-1A5937A61B54}"/>
            </a:ext>
          </a:extLst>
        </cdr:cNvPr>
        <cdr:cNvSpPr txBox="1"/>
      </cdr:nvSpPr>
      <cdr:spPr>
        <a:xfrm xmlns:a="http://schemas.openxmlformats.org/drawingml/2006/main">
          <a:off x="807349" y="113371"/>
          <a:ext cx="454990" cy="106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63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0" i="0">
              <a:solidFill>
                <a:srgbClr val="000000"/>
              </a:solidFill>
              <a:latin typeface="Arial" panose="020B0604020202020204" pitchFamily="34" charset="0"/>
            </a:rPr>
            <a:t>LGD impact</a:t>
          </a:r>
        </a:p>
      </cdr:txBody>
    </cdr:sp>
  </cdr:relSizeAnchor>
  <cdr:relSizeAnchor xmlns:cdr="http://schemas.openxmlformats.org/drawingml/2006/chartDrawing">
    <cdr:from>
      <cdr:x>0.30964</cdr:x>
      <cdr:y>0.05745</cdr:y>
    </cdr:from>
    <cdr:to>
      <cdr:x>0.3375</cdr:x>
      <cdr:y>0.08618</cdr:y>
    </cdr:to>
    <cdr:sp macro="" textlink="">
      <cdr:nvSpPr>
        <cdr:cNvPr id="5" name="Ltxb1b">
          <a:extLst xmlns:a="http://schemas.openxmlformats.org/drawingml/2006/main">
            <a:ext uri="{FF2B5EF4-FFF2-40B4-BE49-F238E27FC236}">
              <a16:creationId xmlns:a16="http://schemas.microsoft.com/office/drawing/2014/main" id="{E4C118D0-341E-727E-B4E3-4399A3765785}"/>
            </a:ext>
          </a:extLst>
        </cdr:cNvPr>
        <cdr:cNvSpPr/>
      </cdr:nvSpPr>
      <cdr:spPr>
        <a:xfrm xmlns:a="http://schemas.openxmlformats.org/drawingml/2006/main">
          <a:off x="684221" y="133167"/>
          <a:ext cx="61564" cy="66595"/>
        </a:xfrm>
        <a:prstGeom xmlns:a="http://schemas.openxmlformats.org/drawingml/2006/main" prst="rect">
          <a:avLst/>
        </a:prstGeom>
        <a:pattFill xmlns:a="http://schemas.openxmlformats.org/drawingml/2006/main" prst="pct50">
          <a:fgClr>
            <a:schemeClr val="tx1"/>
          </a:fgClr>
          <a:bgClr>
            <a:schemeClr val="bg1"/>
          </a:bgClr>
        </a:patt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18873</xdr:colOff>
      <xdr:row>1</xdr:row>
      <xdr:rowOff>9525</xdr:rowOff>
    </xdr:from>
    <xdr:to>
      <xdr:col>16</xdr:col>
      <xdr:colOff>576513</xdr:colOff>
      <xdr:row>11</xdr:row>
      <xdr:rowOff>19050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GrpSpPr/>
      </xdr:nvGrpSpPr>
      <xdr:grpSpPr>
        <a:xfrm>
          <a:off x="7334073" y="193675"/>
          <a:ext cx="2996040" cy="1851025"/>
          <a:chOff x="1720850" y="1720313"/>
          <a:chExt cx="3022600" cy="2203658"/>
        </a:xfrm>
      </xdr:grpSpPr>
      <xdr:graphicFrame macro="">
        <xdr:nvGraphicFramePr>
          <xdr:cNvPr id="3" name="Chart 3">
            <a:extLst>
              <a:ext uri="{FF2B5EF4-FFF2-40B4-BE49-F238E27FC236}">
                <a16:creationId xmlns:a16="http://schemas.microsoft.com/office/drawing/2014/main" id="{00000000-0008-0000-0600-000024000000}"/>
              </a:ext>
            </a:extLst>
          </xdr:cNvPr>
          <xdr:cNvGraphicFramePr>
            <a:graphicFrameLocks/>
          </xdr:cNvGraphicFramePr>
        </xdr:nvGraphicFramePr>
        <xdr:xfrm>
          <a:off x="1720850" y="1720313"/>
          <a:ext cx="3022600" cy="22036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00000000-0008-0000-0600-000025000000}"/>
              </a:ext>
            </a:extLst>
          </xdr:cNvPr>
          <xdr:cNvSpPr txBox="1"/>
        </xdr:nvSpPr>
        <xdr:spPr>
          <a:xfrm>
            <a:off x="2806555" y="1781491"/>
            <a:ext cx="10953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600" b="1">
                <a:latin typeface="Arial" panose="020B0604020202020204" pitchFamily="34" charset="0"/>
                <a:cs typeface="Arial" panose="020B0604020202020204" pitchFamily="34" charset="0"/>
              </a:rPr>
              <a:t>Credit</a:t>
            </a:r>
            <a:r>
              <a:rPr lang="en-GB" sz="600" b="1" baseline="0">
                <a:latin typeface="Arial" panose="020B0604020202020204" pitchFamily="34" charset="0"/>
                <a:cs typeface="Arial" panose="020B0604020202020204" pitchFamily="34" charset="0"/>
              </a:rPr>
              <a:t> losses</a:t>
            </a:r>
            <a:endParaRPr lang="en-GB" sz="6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12</xdr:col>
      <xdr:colOff>33987</xdr:colOff>
      <xdr:row>10</xdr:row>
      <xdr:rowOff>182908</xdr:rowOff>
    </xdr:from>
    <xdr:to>
      <xdr:col>17</xdr:col>
      <xdr:colOff>8587</xdr:colOff>
      <xdr:row>21</xdr:row>
      <xdr:rowOff>6350</xdr:rowOff>
    </xdr:to>
    <xdr:grpSp>
      <xdr:nvGrpSpPr>
        <xdr:cNvPr id="5" name="Group 5">
          <a:extLst>
            <a:ext uri="{FF2B5EF4-FFF2-40B4-BE49-F238E27FC236}">
              <a16:creationId xmlns:a16="http://schemas.microsoft.com/office/drawing/2014/main" id="{00000000-0008-0000-0600-000006000000}"/>
            </a:ext>
            <a:ext uri="{147F2762-F138-4A5C-976F-8EAC2B608ADB}">
              <a16:predDERef xmlns:a16="http://schemas.microsoft.com/office/drawing/2014/main" pred="{00000000-0008-0000-0600-000023000000}"/>
            </a:ext>
          </a:extLst>
        </xdr:cNvPr>
        <xdr:cNvGrpSpPr/>
      </xdr:nvGrpSpPr>
      <xdr:grpSpPr>
        <a:xfrm>
          <a:off x="7349187" y="2024408"/>
          <a:ext cx="3022600" cy="1849092"/>
          <a:chOff x="3668340" y="2507455"/>
          <a:chExt cx="3022600" cy="2203658"/>
        </a:xfrm>
      </xdr:grpSpPr>
      <xdr:graphicFrame macro="">
        <xdr:nvGraphicFramePr>
          <xdr:cNvPr id="9" name="Chart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GraphicFramePr>
            <a:graphicFrameLocks/>
          </xdr:cNvGraphicFramePr>
        </xdr:nvGraphicFramePr>
        <xdr:xfrm>
          <a:off x="3668340" y="2507455"/>
          <a:ext cx="3022600" cy="22036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0" name="TextBox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 txBox="1"/>
        </xdr:nvSpPr>
        <xdr:spPr>
          <a:xfrm>
            <a:off x="4691064" y="2521743"/>
            <a:ext cx="1371601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600" b="1">
                <a:latin typeface="Arial" panose="020B0604020202020204" pitchFamily="34" charset="0"/>
                <a:cs typeface="Arial" panose="020B0604020202020204" pitchFamily="34" charset="0"/>
              </a:rPr>
              <a:t>Change in PDs</a:t>
            </a:r>
            <a:r>
              <a:rPr lang="en-GB" sz="600" b="1" baseline="0">
                <a:latin typeface="Arial" panose="020B0604020202020204" pitchFamily="34" charset="0"/>
                <a:cs typeface="Arial" panose="020B0604020202020204" pitchFamily="34" charset="0"/>
              </a:rPr>
              <a:t> 2022-2030</a:t>
            </a:r>
            <a:endParaRPr lang="en-GB" sz="6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0.08274</cdr:x>
      <cdr:y>0</cdr:y>
    </cdr:from>
    <cdr:to>
      <cdr:x>0.19124</cdr:x>
      <cdr:y>0.13783</cdr:y>
    </cdr:to>
    <cdr:grpSp>
      <cdr:nvGrpSpPr>
        <cdr:cNvPr id="144" name="Legend">
          <a:extLst xmlns:a="http://schemas.openxmlformats.org/drawingml/2006/main">
            <a:ext uri="{FF2B5EF4-FFF2-40B4-BE49-F238E27FC236}">
              <a16:creationId xmlns:a16="http://schemas.microsoft.com/office/drawing/2014/main" id="{EE9829FC-A999-B68E-983C-619D4571F30F}"/>
            </a:ext>
          </a:extLst>
        </cdr:cNvPr>
        <cdr:cNvGrpSpPr/>
      </cdr:nvGrpSpPr>
      <cdr:grpSpPr>
        <a:xfrm xmlns:a="http://schemas.openxmlformats.org/drawingml/2006/main">
          <a:off x="247892" y="0"/>
          <a:ext cx="325071" cy="255127"/>
          <a:chOff x="0" y="0"/>
          <a:chExt cx="327952" cy="303738"/>
        </a:xfrm>
      </cdr:grpSpPr>
      <cdr:grpSp>
        <cdr:nvGrpSpPr>
          <cdr:cNvPr id="145" name="Ltxb1">
            <a:extLst xmlns:a="http://schemas.openxmlformats.org/drawingml/2006/main">
              <a:ext uri="{FF2B5EF4-FFF2-40B4-BE49-F238E27FC236}">
                <a16:creationId xmlns:a16="http://schemas.microsoft.com/office/drawing/2014/main" id="{90BB27B5-4741-17E3-B290-C11EB69ADF5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80889" cy="101246"/>
            <a:chOff x="0" y="0"/>
            <a:chExt cx="280888" cy="101246"/>
          </a:xfrm>
        </cdr:grpSpPr>
        <cdr:sp macro="" textlink="">
          <cdr:nvSpPr>
            <cdr:cNvPr id="15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2170F5D-D50A-163E-D615-42507687E35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5388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15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91977-A1AB-723B-63D5-3E259A8B828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6" name="Ltxb2">
            <a:extLst xmlns:a="http://schemas.openxmlformats.org/drawingml/2006/main">
              <a:ext uri="{FF2B5EF4-FFF2-40B4-BE49-F238E27FC236}">
                <a16:creationId xmlns:a16="http://schemas.microsoft.com/office/drawing/2014/main" id="{F7345310-343C-4621-4782-98B8FEAC214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27952" cy="101247"/>
            <a:chOff x="0" y="101246"/>
            <a:chExt cx="327952" cy="101246"/>
          </a:xfrm>
        </cdr:grpSpPr>
        <cdr:sp macro="" textlink="">
          <cdr:nvSpPr>
            <cdr:cNvPr id="15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325198F-866A-D2DA-445B-0B8BEEAFA9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15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94ECFCB-9EFA-648C-E51E-AE7A5175A74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7" name="Ltxb3">
            <a:extLst xmlns:a="http://schemas.openxmlformats.org/drawingml/2006/main">
              <a:ext uri="{FF2B5EF4-FFF2-40B4-BE49-F238E27FC236}">
                <a16:creationId xmlns:a16="http://schemas.microsoft.com/office/drawing/2014/main" id="{D08D49DD-DC53-7BAF-5612-19F95328F8AB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327952" cy="101245"/>
            <a:chOff x="0" y="202492"/>
            <a:chExt cx="327952" cy="101246"/>
          </a:xfrm>
        </cdr:grpSpPr>
        <cdr:sp macro="" textlink="">
          <cdr:nvSpPr>
            <cdr:cNvPr id="14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A12024B-5586-4542-6356-E7AE21943DD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14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6223FDF-1FBE-9F38-EF6F-091E6056B4C5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600074</xdr:colOff>
      <xdr:row>1</xdr:row>
      <xdr:rowOff>0</xdr:rowOff>
    </xdr:from>
    <xdr:to>
      <xdr:col>16</xdr:col>
      <xdr:colOff>6349</xdr:colOff>
      <xdr:row>13</xdr:row>
      <xdr:rowOff>176384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28C0000A-448A-4802-954C-C7C2D787A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0.07426</cdr:x>
      <cdr:y>0</cdr:y>
    </cdr:from>
    <cdr:to>
      <cdr:x>0.4629</cdr:x>
      <cdr:y>0.24228</cdr:y>
    </cdr:to>
    <cdr:grpSp>
      <cdr:nvGrpSpPr>
        <cdr:cNvPr id="40" name="Legend">
          <a:extLst xmlns:a="http://schemas.openxmlformats.org/drawingml/2006/main">
            <a:ext uri="{FF2B5EF4-FFF2-40B4-BE49-F238E27FC236}">
              <a16:creationId xmlns:a16="http://schemas.microsoft.com/office/drawing/2014/main" id="{658031D3-8AB7-70CC-765C-1E529E2F61C5}"/>
            </a:ext>
          </a:extLst>
        </cdr:cNvPr>
        <cdr:cNvGrpSpPr/>
      </cdr:nvGrpSpPr>
      <cdr:grpSpPr>
        <a:xfrm xmlns:a="http://schemas.openxmlformats.org/drawingml/2006/main">
          <a:off x="270906" y="0"/>
          <a:ext cx="1417788" cy="611545"/>
          <a:chOff x="0" y="0"/>
          <a:chExt cx="1382660" cy="607491"/>
        </a:xfrm>
      </cdr:grpSpPr>
      <cdr:grpSp>
        <cdr:nvGrpSpPr>
          <cdr:cNvPr id="41" name="Ltxb1">
            <a:extLst xmlns:a="http://schemas.openxmlformats.org/drawingml/2006/main">
              <a:ext uri="{FF2B5EF4-FFF2-40B4-BE49-F238E27FC236}">
                <a16:creationId xmlns:a16="http://schemas.microsoft.com/office/drawing/2014/main" id="{74FF2FB9-20A8-4D1D-39CD-D2803F43B5D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22550" cy="101246"/>
            <a:chOff x="0" y="0"/>
            <a:chExt cx="815221" cy="101243"/>
          </a:xfrm>
        </cdr:grpSpPr>
        <cdr:sp macro="" textlink="">
          <cdr:nvSpPr>
            <cdr:cNvPr id="57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2AE98B6-52E6-EA18-A749-693413414E43}"/>
                </a:ext>
              </a:extLst>
            </cdr:cNvPr>
            <cdr:cNvSpPr txBox="1"/>
          </cdr:nvSpPr>
          <cdr:spPr>
            <a:xfrm xmlns:a="http://schemas.openxmlformats.org/drawingml/2006/main">
              <a:off x="126337" y="0"/>
              <a:ext cx="688884" cy="10124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First-round effects B</a:t>
              </a:r>
            </a:p>
          </cdr:txBody>
        </cdr:sp>
        <cdr:sp macro="" textlink="">
          <cdr:nvSpPr>
            <cdr:cNvPr id="58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69A0693-F9B5-069B-13C3-67F71F2B6AB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169" cy="63498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2" name="Ltxb2">
            <a:extLst xmlns:a="http://schemas.openxmlformats.org/drawingml/2006/main">
              <a:ext uri="{FF2B5EF4-FFF2-40B4-BE49-F238E27FC236}">
                <a16:creationId xmlns:a16="http://schemas.microsoft.com/office/drawing/2014/main" id="{8718E3B3-1105-0C8F-D6B4-180FAA463C83}"/>
              </a:ext>
            </a:extLst>
          </cdr:cNvPr>
          <cdr:cNvGrpSpPr/>
        </cdr:nvGrpSpPr>
        <cdr:grpSpPr>
          <a:xfrm xmlns:a="http://schemas.openxmlformats.org/drawingml/2006/main">
            <a:off x="0" y="101249"/>
            <a:ext cx="865475" cy="101246"/>
            <a:chOff x="0" y="101248"/>
            <a:chExt cx="857764" cy="101243"/>
          </a:xfrm>
        </cdr:grpSpPr>
        <cdr:sp macro="" textlink="">
          <cdr:nvSpPr>
            <cdr:cNvPr id="5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A04DF06-C5F4-7E2C-5AD3-898EA5BCBBB8}"/>
                </a:ext>
              </a:extLst>
            </cdr:cNvPr>
            <cdr:cNvSpPr txBox="1"/>
          </cdr:nvSpPr>
          <cdr:spPr>
            <a:xfrm xmlns:a="http://schemas.openxmlformats.org/drawingml/2006/main">
              <a:off x="126337" y="101248"/>
              <a:ext cx="731427" cy="10124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First-round effects A1</a:t>
              </a:r>
            </a:p>
          </cdr:txBody>
        </cdr:sp>
        <cdr:sp macro="" textlink="">
          <cdr:nvSpPr>
            <cdr:cNvPr id="5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36FA264-EE19-233D-BEA6-E8649B5385B0}"/>
                </a:ext>
              </a:extLst>
            </cdr:cNvPr>
            <cdr:cNvSpPr/>
          </cdr:nvSpPr>
          <cdr:spPr>
            <a:xfrm xmlns:a="http://schemas.openxmlformats.org/drawingml/2006/main">
              <a:off x="0" y="120121"/>
              <a:ext cx="63168" cy="63498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3" name="Ltxb3">
            <a:extLst xmlns:a="http://schemas.openxmlformats.org/drawingml/2006/main">
              <a:ext uri="{FF2B5EF4-FFF2-40B4-BE49-F238E27FC236}">
                <a16:creationId xmlns:a16="http://schemas.microsoft.com/office/drawing/2014/main" id="{E18F1376-858A-54BC-ED0F-A0100C634AF5}"/>
              </a:ext>
            </a:extLst>
          </cdr:cNvPr>
          <cdr:cNvGrpSpPr/>
        </cdr:nvGrpSpPr>
        <cdr:grpSpPr>
          <a:xfrm xmlns:a="http://schemas.openxmlformats.org/drawingml/2006/main">
            <a:off x="0" y="202498"/>
            <a:ext cx="865473" cy="101246"/>
            <a:chOff x="0" y="202496"/>
            <a:chExt cx="857762" cy="101243"/>
          </a:xfrm>
        </cdr:grpSpPr>
        <cdr:sp macro="" textlink="">
          <cdr:nvSpPr>
            <cdr:cNvPr id="53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AE88453-A217-2004-45EC-8D962819EA56}"/>
                </a:ext>
              </a:extLst>
            </cdr:cNvPr>
            <cdr:cNvSpPr txBox="1"/>
          </cdr:nvSpPr>
          <cdr:spPr>
            <a:xfrm xmlns:a="http://schemas.openxmlformats.org/drawingml/2006/main">
              <a:off x="126337" y="202496"/>
              <a:ext cx="731425" cy="10124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First-round effects A2</a:t>
              </a:r>
            </a:p>
          </cdr:txBody>
        </cdr:sp>
        <cdr:sp macro="" textlink="">
          <cdr:nvSpPr>
            <cdr:cNvPr id="54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F175C05-FC82-2936-A3BA-A3702BADB89F}"/>
                </a:ext>
              </a:extLst>
            </cdr:cNvPr>
            <cdr:cNvSpPr/>
          </cdr:nvSpPr>
          <cdr:spPr>
            <a:xfrm xmlns:a="http://schemas.openxmlformats.org/drawingml/2006/main">
              <a:off x="0" y="221369"/>
              <a:ext cx="63168" cy="63498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4">
            <a:extLst xmlns:a="http://schemas.openxmlformats.org/drawingml/2006/main">
              <a:ext uri="{FF2B5EF4-FFF2-40B4-BE49-F238E27FC236}">
                <a16:creationId xmlns:a16="http://schemas.microsoft.com/office/drawing/2014/main" id="{9F89E09F-F570-E488-00E0-7DCFB8D45C1F}"/>
              </a:ext>
            </a:extLst>
          </cdr:cNvPr>
          <cdr:cNvGrpSpPr/>
        </cdr:nvGrpSpPr>
        <cdr:grpSpPr>
          <a:xfrm xmlns:a="http://schemas.openxmlformats.org/drawingml/2006/main">
            <a:off x="0" y="303747"/>
            <a:ext cx="1339733" cy="101246"/>
            <a:chOff x="0" y="303744"/>
            <a:chExt cx="1327795" cy="101243"/>
          </a:xfrm>
        </cdr:grpSpPr>
        <cdr:sp macro="" textlink="">
          <cdr:nvSpPr>
            <cdr:cNvPr id="5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594EB2ED-F8E8-F137-1918-2C70F7EE2949}"/>
                </a:ext>
              </a:extLst>
            </cdr:cNvPr>
            <cdr:cNvSpPr txBox="1"/>
          </cdr:nvSpPr>
          <cdr:spPr>
            <a:xfrm xmlns:a="http://schemas.openxmlformats.org/drawingml/2006/main">
              <a:off x="126337" y="303744"/>
              <a:ext cx="1201458" cy="10124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Amplification B</a:t>
              </a:r>
            </a:p>
          </cdr:txBody>
        </cdr:sp>
        <cdr:sp macro="" textlink="">
          <cdr:nvSpPr>
            <cdr:cNvPr id="5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8D2D0C7A-FE10-0277-A304-A7D1720F8A39}"/>
                </a:ext>
              </a:extLst>
            </cdr:cNvPr>
            <cdr:cNvSpPr/>
          </cdr:nvSpPr>
          <cdr:spPr>
            <a:xfrm xmlns:a="http://schemas.openxmlformats.org/drawingml/2006/main">
              <a:off x="0" y="322617"/>
              <a:ext cx="63168" cy="63498"/>
            </a:xfrm>
            <a:prstGeom xmlns:a="http://schemas.openxmlformats.org/drawingml/2006/main" prst="rect">
              <a:avLst/>
            </a:prstGeom>
            <a:pattFill xmlns:a="http://schemas.openxmlformats.org/drawingml/2006/main" prst="dkDnDiag">
              <a:fgClr>
                <a:srgbClr val="003299"/>
              </a:fgClr>
              <a:bgClr>
                <a:schemeClr val="bg1"/>
              </a:bgClr>
            </a:patt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5">
            <a:extLst xmlns:a="http://schemas.openxmlformats.org/drawingml/2006/main">
              <a:ext uri="{FF2B5EF4-FFF2-40B4-BE49-F238E27FC236}">
                <a16:creationId xmlns:a16="http://schemas.microsoft.com/office/drawing/2014/main" id="{BE22E936-C0F4-0B55-52A9-E6B6593C956F}"/>
              </a:ext>
            </a:extLst>
          </cdr:cNvPr>
          <cdr:cNvGrpSpPr/>
        </cdr:nvGrpSpPr>
        <cdr:grpSpPr>
          <a:xfrm xmlns:a="http://schemas.openxmlformats.org/drawingml/2006/main">
            <a:off x="0" y="404996"/>
            <a:ext cx="1382660" cy="101246"/>
            <a:chOff x="0" y="404992"/>
            <a:chExt cx="1370340" cy="101243"/>
          </a:xfrm>
        </cdr:grpSpPr>
        <cdr:sp macro="" textlink="">
          <cdr:nvSpPr>
            <cdr:cNvPr id="49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38B9344-B607-8B7D-22F0-6F797F31DB87}"/>
                </a:ext>
              </a:extLst>
            </cdr:cNvPr>
            <cdr:cNvSpPr txBox="1"/>
          </cdr:nvSpPr>
          <cdr:spPr>
            <a:xfrm xmlns:a="http://schemas.openxmlformats.org/drawingml/2006/main">
              <a:off x="126337" y="404992"/>
              <a:ext cx="1244003" cy="10124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Amplification A1</a:t>
              </a:r>
            </a:p>
          </cdr:txBody>
        </cdr:sp>
        <cdr:sp macro="" textlink="">
          <cdr:nvSpPr>
            <cdr:cNvPr id="50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BD7C7E30-1BEC-DFEE-62BB-CD6DBA258C1C}"/>
                </a:ext>
              </a:extLst>
            </cdr:cNvPr>
            <cdr:cNvSpPr/>
          </cdr:nvSpPr>
          <cdr:spPr>
            <a:xfrm xmlns:a="http://schemas.openxmlformats.org/drawingml/2006/main">
              <a:off x="0" y="423865"/>
              <a:ext cx="63168" cy="63498"/>
            </a:xfrm>
            <a:prstGeom xmlns:a="http://schemas.openxmlformats.org/drawingml/2006/main" prst="rect">
              <a:avLst/>
            </a:prstGeom>
            <a:pattFill xmlns:a="http://schemas.openxmlformats.org/drawingml/2006/main" prst="dkDnDiag">
              <a:fgClr>
                <a:srgbClr val="FFB400"/>
              </a:fgClr>
              <a:bgClr>
                <a:schemeClr val="bg1"/>
              </a:bgClr>
            </a:patt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6" name="Ltxb6">
            <a:extLst xmlns:a="http://schemas.openxmlformats.org/drawingml/2006/main">
              <a:ext uri="{FF2B5EF4-FFF2-40B4-BE49-F238E27FC236}">
                <a16:creationId xmlns:a16="http://schemas.microsoft.com/office/drawing/2014/main" id="{1D7723BD-5664-1653-371D-F7B41955C814}"/>
              </a:ext>
            </a:extLst>
          </cdr:cNvPr>
          <cdr:cNvGrpSpPr/>
        </cdr:nvGrpSpPr>
        <cdr:grpSpPr>
          <a:xfrm xmlns:a="http://schemas.openxmlformats.org/drawingml/2006/main">
            <a:off x="0" y="506245"/>
            <a:ext cx="1382660" cy="101246"/>
            <a:chOff x="0" y="506240"/>
            <a:chExt cx="1370340" cy="101243"/>
          </a:xfrm>
        </cdr:grpSpPr>
        <cdr:sp macro="" textlink="">
          <cdr:nvSpPr>
            <cdr:cNvPr id="47" name="Ltxb6a">
              <a:extLst xmlns:a="http://schemas.openxmlformats.org/drawingml/2006/main">
                <a:ext uri="{FF2B5EF4-FFF2-40B4-BE49-F238E27FC236}">
                  <a16:creationId xmlns:a16="http://schemas.microsoft.com/office/drawing/2014/main" id="{E21FC85A-C7B3-ECB7-EB78-0DF080B6EF3F}"/>
                </a:ext>
              </a:extLst>
            </cdr:cNvPr>
            <cdr:cNvSpPr txBox="1"/>
          </cdr:nvSpPr>
          <cdr:spPr>
            <a:xfrm xmlns:a="http://schemas.openxmlformats.org/drawingml/2006/main">
              <a:off x="126337" y="506240"/>
              <a:ext cx="1244003" cy="10124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Amplification A2</a:t>
              </a:r>
            </a:p>
          </cdr:txBody>
        </cdr:sp>
        <cdr:sp macro="" textlink="">
          <cdr:nvSpPr>
            <cdr:cNvPr id="48" name="Ltxb6b">
              <a:extLst xmlns:a="http://schemas.openxmlformats.org/drawingml/2006/main">
                <a:ext uri="{FF2B5EF4-FFF2-40B4-BE49-F238E27FC236}">
                  <a16:creationId xmlns:a16="http://schemas.microsoft.com/office/drawing/2014/main" id="{92AFE66C-BBBC-FA7E-C309-3C37DEDD6B14}"/>
                </a:ext>
              </a:extLst>
            </cdr:cNvPr>
            <cdr:cNvSpPr/>
          </cdr:nvSpPr>
          <cdr:spPr>
            <a:xfrm xmlns:a="http://schemas.openxmlformats.org/drawingml/2006/main">
              <a:off x="0" y="525113"/>
              <a:ext cx="63168" cy="63498"/>
            </a:xfrm>
            <a:prstGeom xmlns:a="http://schemas.openxmlformats.org/drawingml/2006/main" prst="rect">
              <a:avLst/>
            </a:prstGeom>
            <a:pattFill xmlns:a="http://schemas.openxmlformats.org/drawingml/2006/main" prst="dkDnDiag">
              <a:fgClr>
                <a:srgbClr val="FF4B00"/>
              </a:fgClr>
              <a:bgClr>
                <a:schemeClr val="bg1"/>
              </a:bgClr>
            </a:patt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0.xml><?xml version="1.0" encoding="utf-8"?>
<c:userShapes xmlns:c="http://schemas.openxmlformats.org/drawingml/2006/chart">
  <cdr:absSizeAnchor xmlns:cdr="http://schemas.openxmlformats.org/drawingml/2006/chartDrawing">
    <cdr:from>
      <cdr:x>0.11883</cdr:x>
      <cdr:y>4.19079E-7</cdr:y>
    </cdr:from>
    <cdr:ext cx="1529333" cy="404983"/>
    <cdr:grpSp>
      <cdr:nvGrpSpPr>
        <cdr:cNvPr id="27" name="Legend">
          <a:extLst xmlns:a="http://schemas.openxmlformats.org/drawingml/2006/main">
            <a:ext uri="{FF2B5EF4-FFF2-40B4-BE49-F238E27FC236}">
              <a16:creationId xmlns:a16="http://schemas.microsoft.com/office/drawing/2014/main" id="{9935F410-3460-D5E4-1FB9-2A4BDF3F9B5D}"/>
            </a:ext>
          </a:extLst>
        </cdr:cNvPr>
        <cdr:cNvGrpSpPr/>
      </cdr:nvGrpSpPr>
      <cdr:grpSpPr>
        <a:xfrm xmlns:a="http://schemas.openxmlformats.org/drawingml/2006/main">
          <a:off x="291641" y="1"/>
          <a:ext cx="1529333" cy="404983"/>
          <a:chOff x="50800" y="50801"/>
          <a:chExt cx="1529335" cy="40498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8F35202-DE74-CA3E-7597-BB44E4ED2A14}"/>
              </a:ext>
            </a:extLst>
          </cdr:cNvPr>
          <cdr:cNvGrpSpPr/>
        </cdr:nvGrpSpPr>
        <cdr:grpSpPr>
          <a:xfrm xmlns:a="http://schemas.openxmlformats.org/drawingml/2006/main">
            <a:off x="50800" y="50801"/>
            <a:ext cx="1529335" cy="101246"/>
            <a:chOff x="50800" y="50801"/>
            <a:chExt cx="1529335" cy="101246"/>
          </a:xfrm>
        </cdr:grpSpPr>
        <cdr:sp macro="" textlink="">
          <cdr:nvSpPr>
            <cdr:cNvPr id="1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92783A8-AA86-8C57-0428-F9B9C1443BD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1"/>
              <a:ext cx="14023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Government bonds and loans at FV</a:t>
              </a:r>
            </a:p>
          </cdr:txBody>
        </cdr:sp>
        <cdr:sp macro="" textlink="">
          <cdr:nvSpPr>
            <cdr:cNvPr id="1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1D424DA-96E6-16E4-BDEC-21BE8EF7C1C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1EF7935B-D9A1-2277-221C-2280BF0F1CC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721332" cy="101246"/>
            <a:chOff x="50800" y="50800"/>
            <a:chExt cx="721330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58C7719-998B-DB9D-4A77-5206CAC415A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9433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Corporate bonds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ACF0DBE-C6FA-2DF4-909C-335C29D525C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3">
            <a:extLst xmlns:a="http://schemas.openxmlformats.org/drawingml/2006/main">
              <a:ext uri="{FF2B5EF4-FFF2-40B4-BE49-F238E27FC236}">
                <a16:creationId xmlns:a16="http://schemas.microsoft.com/office/drawing/2014/main" id="{0D51BC59-C212-2695-834F-71AA258D0333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353600" cy="101246"/>
            <a:chOff x="50800" y="50800"/>
            <a:chExt cx="353600" cy="101246"/>
          </a:xfrm>
        </cdr:grpSpPr>
        <cdr:sp macro="" textlink="">
          <cdr:nvSpPr>
            <cdr:cNvPr id="2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E15D4B3-ED8C-2054-B9F7-CDAAB541CEF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266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Equity</a:t>
              </a:r>
            </a:p>
          </cdr:txBody>
        </cdr:sp>
        <cdr:sp macro="" textlink="">
          <cdr:nvSpPr>
            <cdr:cNvPr id="2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846D7BE-2B55-B26F-FF89-9AEEC291B05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4">
            <a:extLst xmlns:a="http://schemas.openxmlformats.org/drawingml/2006/main">
              <a:ext uri="{FF2B5EF4-FFF2-40B4-BE49-F238E27FC236}">
                <a16:creationId xmlns:a16="http://schemas.microsoft.com/office/drawing/2014/main" id="{C74BA383-DFA7-0F90-1F3F-FB68A6376CE9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353600" cy="101246"/>
            <a:chOff x="50800" y="50800"/>
            <a:chExt cx="353600" cy="101246"/>
          </a:xfrm>
        </cdr:grpSpPr>
        <cdr:sp macro="" textlink="">
          <cdr:nvSpPr>
            <cdr:cNvPr id="24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18E654FC-4A77-1A95-B1C2-84059FC1B9A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266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Funds</a:t>
              </a:r>
            </a:p>
          </cdr:txBody>
        </cdr:sp>
        <cdr:sp macro="" textlink="">
          <cdr:nvSpPr>
            <cdr:cNvPr id="25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E90A9504-0943-7AF3-94BA-82A13CB2950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585787</xdr:colOff>
      <xdr:row>1</xdr:row>
      <xdr:rowOff>1584</xdr:rowOff>
    </xdr:from>
    <xdr:to>
      <xdr:col>16</xdr:col>
      <xdr:colOff>12700</xdr:colOff>
      <xdr:row>14</xdr:row>
      <xdr:rowOff>12699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7A1609-3574-4F9C-A848-51BA61757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absSizeAnchor xmlns:cdr="http://schemas.openxmlformats.org/drawingml/2006/chartDrawing">
    <cdr:from>
      <cdr:x>0.1032</cdr:x>
      <cdr:y>0</cdr:y>
    </cdr:from>
    <cdr:ext cx="1321485" cy="404984"/>
    <cdr:grpSp>
      <cdr:nvGrpSpPr>
        <cdr:cNvPr id="27" name="Legend">
          <a:extLst xmlns:a="http://schemas.openxmlformats.org/drawingml/2006/main">
            <a:ext uri="{FF2B5EF4-FFF2-40B4-BE49-F238E27FC236}">
              <a16:creationId xmlns:a16="http://schemas.microsoft.com/office/drawing/2014/main" id="{EF8C7760-0587-D195-48D7-665EE54DEE4D}"/>
            </a:ext>
          </a:extLst>
        </cdr:cNvPr>
        <cdr:cNvGrpSpPr/>
      </cdr:nvGrpSpPr>
      <cdr:grpSpPr>
        <a:xfrm xmlns:a="http://schemas.openxmlformats.org/drawingml/2006/main">
          <a:off x="255411" y="0"/>
          <a:ext cx="1321485" cy="404984"/>
          <a:chOff x="50800" y="50800"/>
          <a:chExt cx="1321485" cy="40498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496EB66-ED96-45D8-D17F-9EBA726CCE6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191120" cy="101246"/>
            <a:chOff x="50800" y="50800"/>
            <a:chExt cx="191120" cy="101246"/>
          </a:xfrm>
        </cdr:grpSpPr>
        <cdr:sp macro="" textlink="">
          <cdr:nvSpPr>
            <cdr:cNvPr id="1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0855295-B785-F5E9-7CA7-34C86A75D1D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412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1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9574FE8-728C-F6FF-BC9C-6EDFBC8B801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89519684-6D9A-D98E-067E-5C9C851FC072}"/>
              </a:ext>
            </a:extLst>
          </cdr:cNvPr>
          <cdr:cNvGrpSpPr/>
        </cdr:nvGrpSpPr>
        <cdr:grpSpPr>
          <a:xfrm xmlns:a="http://schemas.openxmlformats.org/drawingml/2006/main">
            <a:off x="50800" y="159193"/>
            <a:ext cx="233888" cy="101246"/>
            <a:chOff x="50800" y="50800"/>
            <a:chExt cx="233889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3D31F1D-B232-4949-7B5F-D5809A134D9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C41AF03-37CA-9B26-4496-D2609515906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3">
            <a:extLst xmlns:a="http://schemas.openxmlformats.org/drawingml/2006/main">
              <a:ext uri="{FF2B5EF4-FFF2-40B4-BE49-F238E27FC236}">
                <a16:creationId xmlns:a16="http://schemas.microsoft.com/office/drawing/2014/main" id="{EFFB4E1A-12CF-879C-BF51-D6F4C758EA19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33888" cy="101244"/>
            <a:chOff x="50800" y="50800"/>
            <a:chExt cx="233889" cy="101246"/>
          </a:xfrm>
        </cdr:grpSpPr>
        <cdr:sp macro="" textlink="">
          <cdr:nvSpPr>
            <cdr:cNvPr id="2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6449C06-D504-AB07-512D-C5B2BD3243A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2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51C33F8-59FC-E135-0539-B4EBA24B56C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4">
            <a:extLst xmlns:a="http://schemas.openxmlformats.org/drawingml/2006/main">
              <a:ext uri="{FF2B5EF4-FFF2-40B4-BE49-F238E27FC236}">
                <a16:creationId xmlns:a16="http://schemas.microsoft.com/office/drawing/2014/main" id="{FE390BE6-0634-5B8B-84DB-A140F13100ED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1321485" cy="101246"/>
            <a:chOff x="50800" y="50800"/>
            <a:chExt cx="1321485" cy="101246"/>
          </a:xfrm>
        </cdr:grpSpPr>
        <cdr:sp macro="" textlink="">
          <cdr:nvSpPr>
            <cdr:cNvPr id="24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2FAEA0E8-A250-F67D-B955-CF124B67B49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944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Share of assets in scope (rhs)</a:t>
              </a:r>
            </a:p>
          </cdr:txBody>
        </cdr:sp>
        <cdr:sp macro="" textlink="">
          <cdr:nvSpPr>
            <cdr:cNvPr id="25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69564DAC-7EF2-57E6-D01C-42A391D8CBD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1</xdr:row>
      <xdr:rowOff>1</xdr:rowOff>
    </xdr:from>
    <xdr:to>
      <xdr:col>16</xdr:col>
      <xdr:colOff>19050</xdr:colOff>
      <xdr:row>14</xdr:row>
      <xdr:rowOff>6351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E54824-7F32-461B-8EC1-E8165BFAC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6351</xdr:colOff>
      <xdr:row>1</xdr:row>
      <xdr:rowOff>3175</xdr:rowOff>
    </xdr:from>
    <xdr:to>
      <xdr:col>16</xdr:col>
      <xdr:colOff>12701</xdr:colOff>
      <xdr:row>13</xdr:row>
      <xdr:rowOff>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8276F1A-59DA-EB02-F383-BD1C74469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1551" y="187325"/>
          <a:ext cx="2444750" cy="220662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4112</xdr:colOff>
      <xdr:row>1</xdr:row>
      <xdr:rowOff>26744</xdr:rowOff>
    </xdr:from>
    <xdr:to>
      <xdr:col>14</xdr:col>
      <xdr:colOff>603250</xdr:colOff>
      <xdr:row>14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F41034-20F6-080A-9646-BF3FB1F04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0.11099</cdr:x>
      <cdr:y>0</cdr:y>
    </cdr:from>
    <cdr:to>
      <cdr:x>0.51379</cdr:x>
      <cdr:y>0.09574</cdr:y>
    </cdr:to>
    <cdr:grpSp>
      <cdr:nvGrpSpPr>
        <cdr:cNvPr id="23" name="Legend">
          <a:extLst xmlns:a="http://schemas.openxmlformats.org/drawingml/2006/main">
            <a:ext uri="{FF2B5EF4-FFF2-40B4-BE49-F238E27FC236}">
              <a16:creationId xmlns:a16="http://schemas.microsoft.com/office/drawing/2014/main" id="{30B9FA6E-F7C2-8689-1F49-2EB6545F1922}"/>
            </a:ext>
          </a:extLst>
        </cdr:cNvPr>
        <cdr:cNvGrpSpPr/>
      </cdr:nvGrpSpPr>
      <cdr:grpSpPr>
        <a:xfrm xmlns:a="http://schemas.openxmlformats.org/drawingml/2006/main">
          <a:off x="201817" y="0"/>
          <a:ext cx="732427" cy="228460"/>
          <a:chOff x="0" y="0"/>
          <a:chExt cx="614378" cy="202492"/>
        </a:xfrm>
      </cdr:grpSpPr>
      <cdr:grpSp>
        <cdr:nvGrpSpPr>
          <cdr:cNvPr id="24" name="Ltxb1">
            <a:extLst xmlns:a="http://schemas.openxmlformats.org/drawingml/2006/main">
              <a:ext uri="{FF2B5EF4-FFF2-40B4-BE49-F238E27FC236}">
                <a16:creationId xmlns:a16="http://schemas.microsoft.com/office/drawing/2014/main" id="{DC0B3405-2814-72BB-7CAC-9F634BA7A2F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58849" cy="101246"/>
            <a:chOff x="0" y="0"/>
            <a:chExt cx="558849" cy="101246"/>
          </a:xfrm>
        </cdr:grpSpPr>
        <cdr:sp macro="" textlink="">
          <cdr:nvSpPr>
            <cdr:cNvPr id="2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4470C82-4DE5-50DB-B01E-697C97C7954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318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 feedback</a:t>
              </a:r>
            </a:p>
          </cdr:txBody>
        </cdr:sp>
        <cdr:sp macro="" textlink="">
          <cdr:nvSpPr>
            <cdr:cNvPr id="2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DE3E1FE-7141-B2FF-C5F9-F75C3729F7CE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2">
            <a:extLst xmlns:a="http://schemas.openxmlformats.org/drawingml/2006/main">
              <a:ext uri="{FF2B5EF4-FFF2-40B4-BE49-F238E27FC236}">
                <a16:creationId xmlns:a16="http://schemas.microsoft.com/office/drawing/2014/main" id="{51825454-EF2D-3C6D-9D29-1A7D85A962B1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14378" cy="101246"/>
            <a:chOff x="0" y="101246"/>
            <a:chExt cx="614378" cy="101246"/>
          </a:xfrm>
        </cdr:grpSpPr>
        <cdr:sp macro="" textlink="">
          <cdr:nvSpPr>
            <cdr:cNvPr id="2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D34BD70-E229-2B5A-3918-AFBD54990BB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8737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With feedback</a:t>
              </a:r>
            </a:p>
          </cdr:txBody>
        </cdr:sp>
        <cdr:sp macro="" textlink="">
          <cdr:nvSpPr>
            <cdr:cNvPr id="2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D9FF5B2-6C5A-D98E-EB41-227D01090417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18220</xdr:colOff>
      <xdr:row>1</xdr:row>
      <xdr:rowOff>4924</xdr:rowOff>
    </xdr:from>
    <xdr:to>
      <xdr:col>15</xdr:col>
      <xdr:colOff>14111</xdr:colOff>
      <xdr:row>13</xdr:row>
      <xdr:rowOff>176389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705832-144D-4388-B153-C3215A507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0.14151</cdr:x>
      <cdr:y>0</cdr:y>
    </cdr:from>
    <cdr:to>
      <cdr:x>0.51072</cdr:x>
      <cdr:y>0.0502</cdr:y>
    </cdr:to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3E7644EF-5BF2-D35D-8D23-8853D47DA4E8}"/>
            </a:ext>
          </a:extLst>
        </cdr:cNvPr>
        <cdr:cNvGrpSpPr/>
      </cdr:nvGrpSpPr>
      <cdr:grpSpPr>
        <a:xfrm xmlns:a="http://schemas.openxmlformats.org/drawingml/2006/main">
          <a:off x="258212" y="0"/>
          <a:ext cx="673694" cy="119540"/>
          <a:chOff x="0" y="0"/>
          <a:chExt cx="563145" cy="101246"/>
        </a:xfrm>
      </cdr:grpSpPr>
      <cdr:sp macro="" textlink="">
        <cdr:nvSpPr>
          <cdr:cNvPr id="15" name="Ltxb1a">
            <a:extLst xmlns:a="http://schemas.openxmlformats.org/drawingml/2006/main">
              <a:ext uri="{FF2B5EF4-FFF2-40B4-BE49-F238E27FC236}">
                <a16:creationId xmlns:a16="http://schemas.microsoft.com/office/drawing/2014/main" id="{05745536-80CF-4D57-D77F-E0406F47969B}"/>
              </a:ext>
            </a:extLst>
          </cdr:cNvPr>
          <cdr:cNvSpPr txBox="1"/>
        </cdr:nvSpPr>
        <cdr:spPr>
          <a:xfrm xmlns:a="http://schemas.openxmlformats.org/drawingml/2006/main">
            <a:off x="127000" y="0"/>
            <a:ext cx="436145" cy="10124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="horz" wrap="square" lIns="0" tIns="6350" rIns="0" bIns="635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600" b="0" i="0">
                <a:solidFill>
                  <a:srgbClr val="000000"/>
                </a:solidFill>
                <a:latin typeface="Arial" panose="020B0604020202020204" pitchFamily="34" charset="0"/>
              </a:rPr>
              <a:t>Amplification</a:t>
            </a:r>
          </a:p>
        </cdr:txBody>
      </cdr:sp>
      <cdr:sp macro="" textlink="">
        <cdr:nvSpPr>
          <cdr:cNvPr id="16" name="Ltxb1b">
            <a:extLst xmlns:a="http://schemas.openxmlformats.org/drawingml/2006/main">
              <a:ext uri="{FF2B5EF4-FFF2-40B4-BE49-F238E27FC236}">
                <a16:creationId xmlns:a16="http://schemas.microsoft.com/office/drawing/2014/main" id="{CA497E57-2C98-1E03-FA3A-5FD3218B60F4}"/>
              </a:ext>
            </a:extLst>
          </cdr:cNvPr>
          <cdr:cNvSpPr/>
        </cdr:nvSpPr>
        <cdr:spPr>
          <a:xfrm xmlns:a="http://schemas.openxmlformats.org/drawingml/2006/main">
            <a:off x="0" y="18873"/>
            <a:ext cx="63500" cy="63500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3299"/>
          </a:solidFill>
          <a:ln xmlns:a="http://schemas.openxmlformats.org/drawingml/2006/main" w="12700" cap="flat" cmpd="sng" algn="ctr">
            <a:noFill/>
            <a:prstDash val="solid"/>
            <a:miter lim="800000"/>
          </a:ln>
          <a:effectLst xmlns:a="http://schemas.openxmlformats.org/drawingml/2006/main"/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7257</xdr:colOff>
      <xdr:row>0</xdr:row>
      <xdr:rowOff>166815</xdr:rowOff>
    </xdr:from>
    <xdr:to>
      <xdr:col>17</xdr:col>
      <xdr:colOff>350939</xdr:colOff>
      <xdr:row>11</xdr:row>
      <xdr:rowOff>173727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465025</xdr:colOff>
      <xdr:row>2</xdr:row>
      <xdr:rowOff>76200</xdr:rowOff>
    </xdr:from>
    <xdr:to>
      <xdr:col>21</xdr:col>
      <xdr:colOff>87796</xdr:colOff>
      <xdr:row>11</xdr:row>
      <xdr:rowOff>131994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  <a:ext uri="{147F2762-F138-4A5C-976F-8EAC2B608ADB}">
              <a16:predDERef xmlns:a16="http://schemas.microsoft.com/office/drawing/2014/main" pre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585994</xdr:colOff>
      <xdr:row>12</xdr:row>
      <xdr:rowOff>158195</xdr:rowOff>
    </xdr:from>
    <xdr:to>
      <xdr:col>17</xdr:col>
      <xdr:colOff>519734</xdr:colOff>
      <xdr:row>22</xdr:row>
      <xdr:rowOff>153115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  <a:ext uri="{147F2762-F138-4A5C-976F-8EAC2B608ADB}">
              <a16:predDERef xmlns:a16="http://schemas.microsoft.com/office/drawing/2014/main" pre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122030</xdr:colOff>
      <xdr:row>13</xdr:row>
      <xdr:rowOff>47624</xdr:rowOff>
    </xdr:from>
    <xdr:to>
      <xdr:col>21</xdr:col>
      <xdr:colOff>277467</xdr:colOff>
      <xdr:row>24</xdr:row>
      <xdr:rowOff>828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  <a:ext uri="{147F2762-F138-4A5C-976F-8EAC2B608ADB}">
              <a16:predDERef xmlns:a16="http://schemas.microsoft.com/office/drawing/2014/main" pre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53803</xdr:colOff>
      <xdr:row>1</xdr:row>
      <xdr:rowOff>39428</xdr:rowOff>
    </xdr:from>
    <xdr:to>
      <xdr:col>15</xdr:col>
      <xdr:colOff>31750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0.08331</cdr:x>
      <cdr:y>0</cdr:y>
    </cdr:from>
    <cdr:to>
      <cdr:x>0.24549</cdr:x>
      <cdr:y>0.11736</cdr:y>
    </cdr:to>
    <cdr:grpSp>
      <cdr:nvGrpSpPr>
        <cdr:cNvPr id="53" name="Legend">
          <a:extLst xmlns:a="http://schemas.openxmlformats.org/drawingml/2006/main">
            <a:ext uri="{FF2B5EF4-FFF2-40B4-BE49-F238E27FC236}">
              <a16:creationId xmlns:a16="http://schemas.microsoft.com/office/drawing/2014/main" id="{2903D299-C2E7-24BE-7BCA-E2E9594E8BA9}"/>
            </a:ext>
          </a:extLst>
        </cdr:cNvPr>
        <cdr:cNvGrpSpPr/>
      </cdr:nvGrpSpPr>
      <cdr:grpSpPr>
        <a:xfrm xmlns:a="http://schemas.openxmlformats.org/drawingml/2006/main">
          <a:off x="180989" y="0"/>
          <a:ext cx="352334" cy="238541"/>
          <a:chOff x="0" y="0"/>
          <a:chExt cx="337842" cy="246735"/>
        </a:xfrm>
      </cdr:grpSpPr>
      <cdr:grpSp>
        <cdr:nvGrpSpPr>
          <cdr:cNvPr id="54" name="Ltxb1">
            <a:extLst xmlns:a="http://schemas.openxmlformats.org/drawingml/2006/main">
              <a:ext uri="{FF2B5EF4-FFF2-40B4-BE49-F238E27FC236}">
                <a16:creationId xmlns:a16="http://schemas.microsoft.com/office/drawing/2014/main" id="{3422B1F4-1AAA-9978-B793-5DDA0877FED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78297" cy="145489"/>
            <a:chOff x="0" y="0"/>
            <a:chExt cx="178296" cy="145489"/>
          </a:xfrm>
        </cdr:grpSpPr>
        <cdr:sp macro="" textlink="">
          <cdr:nvSpPr>
            <cdr:cNvPr id="5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9D553E0-89E9-3456-4500-5DF126AF977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1296" cy="14548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9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5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577E22E-7657-941E-18BE-EA696D276F69}"/>
                </a:ext>
              </a:extLst>
            </cdr:cNvPr>
            <cdr:cNvSpPr/>
          </cdr:nvSpPr>
          <cdr:spPr>
            <a:xfrm xmlns:a="http://schemas.openxmlformats.org/drawingml/2006/main">
              <a:off x="0" y="37923"/>
              <a:ext cx="108000" cy="720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5" name="Ltxb2">
            <a:extLst xmlns:a="http://schemas.openxmlformats.org/drawingml/2006/main">
              <a:ext uri="{FF2B5EF4-FFF2-40B4-BE49-F238E27FC236}">
                <a16:creationId xmlns:a16="http://schemas.microsoft.com/office/drawing/2014/main" id="{B5D432E0-3FA1-69C2-58E7-C6CE436C8166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37842" cy="145489"/>
            <a:chOff x="0" y="101246"/>
            <a:chExt cx="337842" cy="145489"/>
          </a:xfrm>
        </cdr:grpSpPr>
        <cdr:sp macro="" textlink="">
          <cdr:nvSpPr>
            <cdr:cNvPr id="5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BA0E831-578A-EAAE-330A-33F550ABFA6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10842" cy="14548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9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5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378CEC1-0FB1-EB61-3D6B-910466253675}"/>
                </a:ext>
              </a:extLst>
            </cdr:cNvPr>
            <cdr:cNvSpPr/>
          </cdr:nvSpPr>
          <cdr:spPr>
            <a:xfrm xmlns:a="http://schemas.openxmlformats.org/drawingml/2006/main">
              <a:off x="0" y="139169"/>
              <a:ext cx="108001" cy="720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4624</xdr:colOff>
      <xdr:row>0</xdr:row>
      <xdr:rowOff>176348</xdr:rowOff>
    </xdr:from>
    <xdr:to>
      <xdr:col>16</xdr:col>
      <xdr:colOff>6349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E9E921-FA29-7A56-49EB-FE3995820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0.08377</cdr:x>
      <cdr:y>0</cdr:y>
    </cdr:from>
    <cdr:to>
      <cdr:x>0.18102</cdr:x>
      <cdr:y>0.13665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19DB13C9-FA61-3A40-6ECD-C79665EAF937}"/>
            </a:ext>
          </a:extLst>
        </cdr:cNvPr>
        <cdr:cNvGrpSpPr/>
      </cdr:nvGrpSpPr>
      <cdr:grpSpPr>
        <a:xfrm xmlns:a="http://schemas.openxmlformats.org/drawingml/2006/main">
          <a:off x="204409" y="0"/>
          <a:ext cx="237302" cy="328199"/>
          <a:chOff x="0" y="0"/>
          <a:chExt cx="221065" cy="303738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263CF1FF-3003-1BD7-DE9C-B68D35D0A20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78295" cy="101246"/>
            <a:chOff x="0" y="0"/>
            <a:chExt cx="178296" cy="101246"/>
          </a:xfrm>
        </cdr:grpSpPr>
        <cdr:sp macro="" textlink="">
          <cdr:nvSpPr>
            <cdr:cNvPr id="4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63DD121-4069-BBE7-07B9-6A43F16DD6A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12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4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6924817-19CF-2451-8A59-5EDA032C08D8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A2029998-0F2C-3BC0-A623-F4A70ABFA801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21065" cy="101244"/>
            <a:chOff x="0" y="101246"/>
            <a:chExt cx="221065" cy="101246"/>
          </a:xfrm>
        </cdr:grpSpPr>
        <cdr:sp macro="" textlink="">
          <cdr:nvSpPr>
            <cdr:cNvPr id="3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F78EB6E-3A1A-4287-6459-C37E346BEFD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3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ADC1681-596B-1702-4DCA-42AE87DAE618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>
            <a:extLst xmlns:a="http://schemas.openxmlformats.org/drawingml/2006/main">
              <a:ext uri="{FF2B5EF4-FFF2-40B4-BE49-F238E27FC236}">
                <a16:creationId xmlns:a16="http://schemas.microsoft.com/office/drawing/2014/main" id="{03C9AC04-3286-6C57-D16C-375C8E241AA1}"/>
              </a:ext>
            </a:extLst>
          </cdr:cNvPr>
          <cdr:cNvGrpSpPr/>
        </cdr:nvGrpSpPr>
        <cdr:grpSpPr>
          <a:xfrm xmlns:a="http://schemas.openxmlformats.org/drawingml/2006/main">
            <a:off x="0" y="202490"/>
            <a:ext cx="221065" cy="101248"/>
            <a:chOff x="0" y="202492"/>
            <a:chExt cx="221065" cy="101246"/>
          </a:xfrm>
        </cdr:grpSpPr>
        <cdr:sp macro="" textlink="">
          <cdr:nvSpPr>
            <cdr:cNvPr id="3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811BCE7-155B-2370-473F-1242FB402C8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3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1476983-36C1-11C4-A32F-F501D401F5BD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12700</xdr:colOff>
      <xdr:row>0</xdr:row>
      <xdr:rowOff>165100</xdr:rowOff>
    </xdr:from>
    <xdr:to>
      <xdr:col>17</xdr:col>
      <xdr:colOff>36374</xdr:colOff>
      <xdr:row>14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E9DFB6-41D3-E65E-6242-B28C41C1F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900" y="165100"/>
          <a:ext cx="3071674" cy="241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</xdr:colOff>
      <xdr:row>1</xdr:row>
      <xdr:rowOff>11113</xdr:rowOff>
    </xdr:from>
    <xdr:to>
      <xdr:col>16</xdr:col>
      <xdr:colOff>133350</xdr:colOff>
      <xdr:row>14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D74647-2FFB-8408-AE6C-954375B3E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3547</xdr:colOff>
      <xdr:row>1</xdr:row>
      <xdr:rowOff>16245</xdr:rowOff>
    </xdr:from>
    <xdr:to>
      <xdr:col>16</xdr:col>
      <xdr:colOff>12700</xdr:colOff>
      <xdr:row>13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62203F-F9E3-C5BB-A70D-203D1F747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0.09205</cdr:x>
      <cdr:y>0</cdr:y>
    </cdr:from>
    <cdr:to>
      <cdr:x>0.74575</cdr:x>
      <cdr:y>0.20956</cdr:y>
    </cdr:to>
    <cdr:grpSp>
      <cdr:nvGrpSpPr>
        <cdr:cNvPr id="50" name="Legend">
          <a:extLst xmlns:a="http://schemas.openxmlformats.org/drawingml/2006/main">
            <a:ext uri="{FF2B5EF4-FFF2-40B4-BE49-F238E27FC236}">
              <a16:creationId xmlns:a16="http://schemas.microsoft.com/office/drawing/2014/main" id="{CAB2F4A2-B2E3-A564-A02B-57A4F2341E81}"/>
            </a:ext>
          </a:extLst>
        </cdr:cNvPr>
        <cdr:cNvGrpSpPr/>
      </cdr:nvGrpSpPr>
      <cdr:grpSpPr>
        <a:xfrm xmlns:a="http://schemas.openxmlformats.org/drawingml/2006/main">
          <a:off x="225297" y="0"/>
          <a:ext cx="1599966" cy="495610"/>
          <a:chOff x="0" y="0"/>
          <a:chExt cx="1332715" cy="506230"/>
        </a:xfrm>
      </cdr:grpSpPr>
      <cdr:grpSp>
        <cdr:nvGrpSpPr>
          <cdr:cNvPr id="51" name="Ltxb1">
            <a:extLst xmlns:a="http://schemas.openxmlformats.org/drawingml/2006/main">
              <a:ext uri="{FF2B5EF4-FFF2-40B4-BE49-F238E27FC236}">
                <a16:creationId xmlns:a16="http://schemas.microsoft.com/office/drawing/2014/main" id="{8FBBA658-FC5B-87FA-4AEE-9F96E4D6FC7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332715" cy="101246"/>
            <a:chOff x="0" y="0"/>
            <a:chExt cx="1332715" cy="101246"/>
          </a:xfrm>
        </cdr:grpSpPr>
        <cdr:sp macro="" textlink="">
          <cdr:nvSpPr>
            <cdr:cNvPr id="6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CD5E6D-58A0-7878-119E-5A670FC346A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20571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Collective Investment Undertakings</a:t>
              </a:r>
            </a:p>
          </cdr:txBody>
        </cdr:sp>
        <cdr:sp macro="" textlink="">
          <cdr:nvSpPr>
            <cdr:cNvPr id="6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9A49243-4A6D-4116-E22F-1CD4B46216D3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2" name="Ltxb2">
            <a:extLst xmlns:a="http://schemas.openxmlformats.org/drawingml/2006/main">
              <a:ext uri="{FF2B5EF4-FFF2-40B4-BE49-F238E27FC236}">
                <a16:creationId xmlns:a16="http://schemas.microsoft.com/office/drawing/2014/main" id="{22313248-A230-C3D8-6043-558E41EF745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99977" cy="101246"/>
            <a:chOff x="0" y="101246"/>
            <a:chExt cx="699977" cy="101246"/>
          </a:xfrm>
        </cdr:grpSpPr>
        <cdr:sp macro="" textlink="">
          <cdr:nvSpPr>
            <cdr:cNvPr id="6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922B44F-29B5-D442-D9C0-5B275A89B0F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729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Corporate bonds</a:t>
              </a:r>
            </a:p>
          </cdr:txBody>
        </cdr:sp>
        <cdr:sp macro="" textlink="">
          <cdr:nvSpPr>
            <cdr:cNvPr id="6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05B040B-AE9E-90C8-6FC6-A314540B7A79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3" name="Ltxb3">
            <a:extLst xmlns:a="http://schemas.openxmlformats.org/drawingml/2006/main">
              <a:ext uri="{FF2B5EF4-FFF2-40B4-BE49-F238E27FC236}">
                <a16:creationId xmlns:a16="http://schemas.microsoft.com/office/drawing/2014/main" id="{A03091E2-8309-2485-B6AF-56E76CCD722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362131" cy="101246"/>
            <a:chOff x="0" y="202492"/>
            <a:chExt cx="362129" cy="101246"/>
          </a:xfrm>
        </cdr:grpSpPr>
        <cdr:sp macro="" textlink="">
          <cdr:nvSpPr>
            <cdr:cNvPr id="6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1FB85E0-CED3-A1E9-3F9B-7783EA6593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1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Equity </a:t>
              </a:r>
            </a:p>
          </cdr:txBody>
        </cdr:sp>
        <cdr:sp macro="" textlink="">
          <cdr:nvSpPr>
            <cdr:cNvPr id="6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7D008F7-B960-0466-118A-20AEA5658F17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4" name="Ltxb4">
            <a:extLst xmlns:a="http://schemas.openxmlformats.org/drawingml/2006/main">
              <a:ext uri="{FF2B5EF4-FFF2-40B4-BE49-F238E27FC236}">
                <a16:creationId xmlns:a16="http://schemas.microsoft.com/office/drawing/2014/main" id="{80A63F81-9B2D-DAA9-7BA5-E5FB4C4533DC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781153" cy="101246"/>
            <a:chOff x="0" y="303738"/>
            <a:chExt cx="781153" cy="101246"/>
          </a:xfrm>
        </cdr:grpSpPr>
        <cdr:sp macro="" textlink="">
          <cdr:nvSpPr>
            <cdr:cNvPr id="58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0F33A876-A2AE-00B9-A54B-0589C2EC816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6541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Government bonds</a:t>
              </a:r>
            </a:p>
          </cdr:txBody>
        </cdr:sp>
        <cdr:sp macro="" textlink="">
          <cdr:nvSpPr>
            <cdr:cNvPr id="59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A9867DCB-64AB-FEBF-06B3-AC9355C24369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5" name="Ltxb5">
            <a:extLst xmlns:a="http://schemas.openxmlformats.org/drawingml/2006/main">
              <a:ext uri="{FF2B5EF4-FFF2-40B4-BE49-F238E27FC236}">
                <a16:creationId xmlns:a16="http://schemas.microsoft.com/office/drawing/2014/main" id="{524C8BA9-5756-699E-2352-CF12C77D1556}"/>
              </a:ext>
            </a:extLst>
          </cdr:cNvPr>
          <cdr:cNvGrpSpPr/>
        </cdr:nvGrpSpPr>
        <cdr:grpSpPr>
          <a:xfrm xmlns:a="http://schemas.openxmlformats.org/drawingml/2006/main">
            <a:off x="0" y="404984"/>
            <a:ext cx="554553" cy="101246"/>
            <a:chOff x="0" y="404984"/>
            <a:chExt cx="554553" cy="101246"/>
          </a:xfrm>
        </cdr:grpSpPr>
        <cdr:sp macro="" textlink="">
          <cdr:nvSpPr>
            <cdr:cNvPr id="56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06C0DAFA-7171-7785-7242-B5E2CA5770E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404984"/>
              <a:ext cx="4275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in scope</a:t>
              </a:r>
            </a:p>
          </cdr:txBody>
        </cdr:sp>
        <cdr:sp macro="" textlink="">
          <cdr:nvSpPr>
            <cdr:cNvPr id="57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AB889315-58B4-CECA-9285-39E227046F54}"/>
                </a:ext>
              </a:extLst>
            </cdr:cNvPr>
            <cdr:cNvSpPr/>
          </cdr:nvSpPr>
          <cdr:spPr>
            <a:xfrm xmlns:a="http://schemas.openxmlformats.org/drawingml/2006/main">
              <a:off x="0" y="423857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608012</xdr:colOff>
      <xdr:row>1</xdr:row>
      <xdr:rowOff>14286</xdr:rowOff>
    </xdr:from>
    <xdr:to>
      <xdr:col>16</xdr:col>
      <xdr:colOff>19050</xdr:colOff>
      <xdr:row>14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25DAAE-B282-5710-CD99-7968408A0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0.09205</cdr:x>
      <cdr:y>0</cdr:y>
    </cdr:from>
    <cdr:to>
      <cdr:x>0.76243</cdr:x>
      <cdr:y>0.20956</cdr:y>
    </cdr:to>
    <cdr:grpSp>
      <cdr:nvGrpSpPr>
        <cdr:cNvPr id="18" name="Legend">
          <a:extLst xmlns:a="http://schemas.openxmlformats.org/drawingml/2006/main">
            <a:ext uri="{FF2B5EF4-FFF2-40B4-BE49-F238E27FC236}">
              <a16:creationId xmlns:a16="http://schemas.microsoft.com/office/drawing/2014/main" id="{8403789A-D38B-98C3-05F6-5AB6CA2FA84B}"/>
            </a:ext>
          </a:extLst>
        </cdr:cNvPr>
        <cdr:cNvGrpSpPr/>
      </cdr:nvGrpSpPr>
      <cdr:grpSpPr>
        <a:xfrm xmlns:a="http://schemas.openxmlformats.org/drawingml/2006/main">
          <a:off x="226354" y="0"/>
          <a:ext cx="1648490" cy="501344"/>
          <a:chOff x="0" y="0"/>
          <a:chExt cx="1332715" cy="506230"/>
        </a:xfrm>
      </cdr:grpSpPr>
      <cdr:grpSp>
        <cdr:nvGrpSpPr>
          <cdr:cNvPr id="19" name="Ltxb1">
            <a:extLst xmlns:a="http://schemas.openxmlformats.org/drawingml/2006/main">
              <a:ext uri="{FF2B5EF4-FFF2-40B4-BE49-F238E27FC236}">
                <a16:creationId xmlns:a16="http://schemas.microsoft.com/office/drawing/2014/main" id="{9D17C7EA-CCD6-A312-C308-B32E59A9B3C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332715" cy="101246"/>
            <a:chOff x="0" y="0"/>
            <a:chExt cx="1332715" cy="101246"/>
          </a:xfrm>
        </cdr:grpSpPr>
        <cdr:sp macro="" textlink="">
          <cdr:nvSpPr>
            <cdr:cNvPr id="3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3DBFA99-843F-B7E1-1087-341B4D926C1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20571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Collective Investment Undertakings</a:t>
              </a:r>
            </a:p>
          </cdr:txBody>
        </cdr:sp>
        <cdr:sp macro="" textlink="">
          <cdr:nvSpPr>
            <cdr:cNvPr id="3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FF436CE-23C4-99CF-EEDE-B0B8E3AAE103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979B05B8-EB71-F74B-DA47-069C109D202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99978" cy="101246"/>
            <a:chOff x="0" y="101246"/>
            <a:chExt cx="699977" cy="101246"/>
          </a:xfrm>
        </cdr:grpSpPr>
        <cdr:sp macro="" textlink="">
          <cdr:nvSpPr>
            <cdr:cNvPr id="3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BF7A1B9-DB92-E358-D3A1-E66E9A86963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729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Corporate bonds</a:t>
              </a:r>
            </a:p>
          </cdr:txBody>
        </cdr:sp>
        <cdr:sp macro="" textlink="">
          <cdr:nvSpPr>
            <cdr:cNvPr id="3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0E08F19-65F7-95ED-F21F-12B6792C6E50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1" name="Ltxb3">
            <a:extLst xmlns:a="http://schemas.openxmlformats.org/drawingml/2006/main">
              <a:ext uri="{FF2B5EF4-FFF2-40B4-BE49-F238E27FC236}">
                <a16:creationId xmlns:a16="http://schemas.microsoft.com/office/drawing/2014/main" id="{D28F898C-5DB3-5CBA-8C13-A67D7E3BF227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340777" cy="101246"/>
            <a:chOff x="0" y="202492"/>
            <a:chExt cx="340776" cy="101246"/>
          </a:xfrm>
        </cdr:grpSpPr>
        <cdr:sp macro="" textlink="">
          <cdr:nvSpPr>
            <cdr:cNvPr id="2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BAE9106-A015-4650-37C4-ABAF83F2787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1377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Equity</a:t>
              </a:r>
            </a:p>
          </cdr:txBody>
        </cdr:sp>
        <cdr:sp macro="" textlink="">
          <cdr:nvSpPr>
            <cdr:cNvPr id="2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47CE503-76B1-4FB5-CCBB-C2BB420B5827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2" name="Ltxb4">
            <a:extLst xmlns:a="http://schemas.openxmlformats.org/drawingml/2006/main">
              <a:ext uri="{FF2B5EF4-FFF2-40B4-BE49-F238E27FC236}">
                <a16:creationId xmlns:a16="http://schemas.microsoft.com/office/drawing/2014/main" id="{C3C63BAB-FA77-C0B5-9B0A-95FDB841ED90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781153" cy="101246"/>
            <a:chOff x="0" y="303738"/>
            <a:chExt cx="781153" cy="101246"/>
          </a:xfrm>
        </cdr:grpSpPr>
        <cdr:sp macro="" textlink="">
          <cdr:nvSpPr>
            <cdr:cNvPr id="26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B79FA953-ED00-7E10-3CD4-296408FB96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6541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Government bonds</a:t>
              </a:r>
            </a:p>
          </cdr:txBody>
        </cdr:sp>
        <cdr:sp macro="" textlink="">
          <cdr:nvSpPr>
            <cdr:cNvPr id="27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CC235A15-A183-7E66-F8A0-32305B64CF41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5">
            <a:extLst xmlns:a="http://schemas.openxmlformats.org/drawingml/2006/main">
              <a:ext uri="{FF2B5EF4-FFF2-40B4-BE49-F238E27FC236}">
                <a16:creationId xmlns:a16="http://schemas.microsoft.com/office/drawing/2014/main" id="{05102B28-9A62-4294-FDBB-8C1BA9396807}"/>
              </a:ext>
            </a:extLst>
          </cdr:cNvPr>
          <cdr:cNvGrpSpPr/>
        </cdr:nvGrpSpPr>
        <cdr:grpSpPr>
          <a:xfrm xmlns:a="http://schemas.openxmlformats.org/drawingml/2006/main">
            <a:off x="0" y="404984"/>
            <a:ext cx="554553" cy="101246"/>
            <a:chOff x="0" y="404984"/>
            <a:chExt cx="554553" cy="101246"/>
          </a:xfrm>
        </cdr:grpSpPr>
        <cdr:sp macro="" textlink="">
          <cdr:nvSpPr>
            <cdr:cNvPr id="2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C30569A2-0847-DB01-CA1B-B1D46123840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404984"/>
              <a:ext cx="4275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in scope</a:t>
              </a:r>
            </a:p>
          </cdr:txBody>
        </cdr:sp>
        <cdr:sp macro="" textlink="">
          <cdr:nvSpPr>
            <cdr:cNvPr id="2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2F3648DA-8288-9670-1180-C2C7FBC572BF}"/>
                </a:ext>
              </a:extLst>
            </cdr:cNvPr>
            <cdr:cNvSpPr/>
          </cdr:nvSpPr>
          <cdr:spPr>
            <a:xfrm xmlns:a="http://schemas.openxmlformats.org/drawingml/2006/main">
              <a:off x="0" y="423857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598142</xdr:colOff>
      <xdr:row>0</xdr:row>
      <xdr:rowOff>168826</xdr:rowOff>
    </xdr:from>
    <xdr:to>
      <xdr:col>17</xdr:col>
      <xdr:colOff>6350</xdr:colOff>
      <xdr:row>14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0BA5D3-6ACD-FFA5-F324-DAD291E88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0.18675</cdr:x>
      <cdr:y>0</cdr:y>
    </cdr:from>
    <cdr:to>
      <cdr:x>0.9944</cdr:x>
      <cdr:y>0.21039</cdr:y>
    </cdr:to>
    <cdr:grpSp>
      <cdr:nvGrpSpPr>
        <cdr:cNvPr id="18" name="Legend">
          <a:extLst xmlns:a="http://schemas.openxmlformats.org/drawingml/2006/main">
            <a:ext uri="{FF2B5EF4-FFF2-40B4-BE49-F238E27FC236}">
              <a16:creationId xmlns:a16="http://schemas.microsoft.com/office/drawing/2014/main" id="{1D4FB1C2-9303-8CA2-A503-632705655E0A}"/>
            </a:ext>
          </a:extLst>
        </cdr:cNvPr>
        <cdr:cNvGrpSpPr/>
      </cdr:nvGrpSpPr>
      <cdr:grpSpPr>
        <a:xfrm xmlns:a="http://schemas.openxmlformats.org/drawingml/2006/main">
          <a:off x="337410" y="0"/>
          <a:ext cx="1459219" cy="495368"/>
          <a:chOff x="0" y="0"/>
          <a:chExt cx="1830891" cy="506230"/>
        </a:xfrm>
      </cdr:grpSpPr>
      <cdr:grpSp>
        <cdr:nvGrpSpPr>
          <cdr:cNvPr id="19" name="Ltxb1">
            <a:extLst xmlns:a="http://schemas.openxmlformats.org/drawingml/2006/main">
              <a:ext uri="{FF2B5EF4-FFF2-40B4-BE49-F238E27FC236}">
                <a16:creationId xmlns:a16="http://schemas.microsoft.com/office/drawing/2014/main" id="{46F1B323-AF7B-1C52-B504-33294B86092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830891" cy="101246"/>
            <a:chOff x="0" y="0"/>
            <a:chExt cx="1830891" cy="101246"/>
          </a:xfrm>
        </cdr:grpSpPr>
        <cdr:sp macro="" textlink="">
          <cdr:nvSpPr>
            <cdr:cNvPr id="3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20D232D-EBCC-07EA-6FBA-52F9AA3453C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0389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Industry</a:t>
              </a:r>
            </a:p>
          </cdr:txBody>
        </cdr:sp>
        <cdr:sp macro="" textlink="">
          <cdr:nvSpPr>
            <cdr:cNvPr id="3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E10442B-B15D-DD10-38C2-1BC02199DCBC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7B117333-D65F-0A10-ABAA-A39D968589BE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1830891" cy="101246"/>
            <a:chOff x="0" y="101246"/>
            <a:chExt cx="1830891" cy="101246"/>
          </a:xfrm>
        </cdr:grpSpPr>
        <cdr:sp macro="" textlink="">
          <cdr:nvSpPr>
            <cdr:cNvPr id="3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DE03443-D606-7274-8155-28DA5B07F2E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70389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Services</a:t>
              </a:r>
            </a:p>
          </cdr:txBody>
        </cdr:sp>
        <cdr:sp macro="" textlink="">
          <cdr:nvSpPr>
            <cdr:cNvPr id="3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F4AA379-A4CA-B1A4-5B42-82D34945C2A2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1" name="Ltxb3">
            <a:extLst xmlns:a="http://schemas.openxmlformats.org/drawingml/2006/main">
              <a:ext uri="{FF2B5EF4-FFF2-40B4-BE49-F238E27FC236}">
                <a16:creationId xmlns:a16="http://schemas.microsoft.com/office/drawing/2014/main" id="{0A29F648-B20A-5E21-3FE1-249E967E05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1830891" cy="101246"/>
            <a:chOff x="0" y="202492"/>
            <a:chExt cx="1830891" cy="101246"/>
          </a:xfrm>
        </cdr:grpSpPr>
        <cdr:sp macro="" textlink="">
          <cdr:nvSpPr>
            <cdr:cNvPr id="2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2BA94AB-1D8C-B06F-BE1E-C4F1AB220C1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170389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Agriculture</a:t>
              </a:r>
            </a:p>
          </cdr:txBody>
        </cdr:sp>
        <cdr:sp macro="" textlink="">
          <cdr:nvSpPr>
            <cdr:cNvPr id="2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15670BCF-4C82-A2EA-7528-A4EA8B22772D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2" name="Ltxb4">
            <a:extLst xmlns:a="http://schemas.openxmlformats.org/drawingml/2006/main">
              <a:ext uri="{FF2B5EF4-FFF2-40B4-BE49-F238E27FC236}">
                <a16:creationId xmlns:a16="http://schemas.microsoft.com/office/drawing/2014/main" id="{68811F95-74A2-3B9B-4515-0440051AF119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1830891" cy="101246"/>
            <a:chOff x="0" y="303738"/>
            <a:chExt cx="1830891" cy="101246"/>
          </a:xfrm>
        </cdr:grpSpPr>
        <cdr:sp macro="" textlink="">
          <cdr:nvSpPr>
            <cdr:cNvPr id="26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5A8E2FF7-2958-43D0-1D71-6E4907FF2EB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170389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Transport</a:t>
              </a:r>
            </a:p>
          </cdr:txBody>
        </cdr:sp>
        <cdr:sp macro="" textlink="">
          <cdr:nvSpPr>
            <cdr:cNvPr id="27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0D705BEA-AF4C-FD43-DF68-CE1CCAC6365D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5">
            <a:extLst xmlns:a="http://schemas.openxmlformats.org/drawingml/2006/main">
              <a:ext uri="{FF2B5EF4-FFF2-40B4-BE49-F238E27FC236}">
                <a16:creationId xmlns:a16="http://schemas.microsoft.com/office/drawing/2014/main" id="{F1994A9B-7C9B-36E6-8473-F65B65F9DF44}"/>
              </a:ext>
            </a:extLst>
          </cdr:cNvPr>
          <cdr:cNvGrpSpPr/>
        </cdr:nvGrpSpPr>
        <cdr:grpSpPr>
          <a:xfrm xmlns:a="http://schemas.openxmlformats.org/drawingml/2006/main">
            <a:off x="0" y="404984"/>
            <a:ext cx="1830891" cy="101246"/>
            <a:chOff x="0" y="404984"/>
            <a:chExt cx="1830891" cy="101246"/>
          </a:xfrm>
        </cdr:grpSpPr>
        <cdr:sp macro="" textlink="">
          <cdr:nvSpPr>
            <cdr:cNvPr id="2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AF03D0B5-9CF5-1D5D-DDA7-811B8DAE3AA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404984"/>
              <a:ext cx="170389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Supply side (energy suppliers)</a:t>
              </a:r>
            </a:p>
          </cdr:txBody>
        </cdr:sp>
        <cdr:sp macro="" textlink="">
          <cdr:nvSpPr>
            <cdr:cNvPr id="2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D18CADE-E76F-AD7C-30DC-8A4EB904D40E}"/>
                </a:ext>
              </a:extLst>
            </cdr:cNvPr>
            <cdr:cNvSpPr/>
          </cdr:nvSpPr>
          <cdr:spPr>
            <a:xfrm xmlns:a="http://schemas.openxmlformats.org/drawingml/2006/main">
              <a:off x="0" y="423857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0.09205</cdr:x>
      <cdr:y>0</cdr:y>
    </cdr:from>
    <cdr:to>
      <cdr:x>0.5728</cdr:x>
      <cdr:y>0.20956</cdr:y>
    </cdr:to>
    <cdr:grpSp>
      <cdr:nvGrpSpPr>
        <cdr:cNvPr id="18" name="Legend">
          <a:extLst xmlns:a="http://schemas.openxmlformats.org/drawingml/2006/main">
            <a:ext uri="{FF2B5EF4-FFF2-40B4-BE49-F238E27FC236}">
              <a16:creationId xmlns:a16="http://schemas.microsoft.com/office/drawing/2014/main" id="{0A4E38B4-0472-05F0-6855-7F5A82DB2928}"/>
            </a:ext>
          </a:extLst>
        </cdr:cNvPr>
        <cdr:cNvGrpSpPr/>
      </cdr:nvGrpSpPr>
      <cdr:grpSpPr>
        <a:xfrm xmlns:a="http://schemas.openxmlformats.org/drawingml/2006/main">
          <a:off x="282208" y="0"/>
          <a:ext cx="1473887" cy="508880"/>
          <a:chOff x="0" y="0"/>
          <a:chExt cx="1332715" cy="506230"/>
        </a:xfrm>
      </cdr:grpSpPr>
      <cdr:grpSp>
        <cdr:nvGrpSpPr>
          <cdr:cNvPr id="19" name="Ltxb1">
            <a:extLst xmlns:a="http://schemas.openxmlformats.org/drawingml/2006/main">
              <a:ext uri="{FF2B5EF4-FFF2-40B4-BE49-F238E27FC236}">
                <a16:creationId xmlns:a16="http://schemas.microsoft.com/office/drawing/2014/main" id="{9D65EAD5-F0B3-46C1-3331-50E1BE451071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332715" cy="101246"/>
            <a:chOff x="0" y="0"/>
            <a:chExt cx="1332715" cy="101246"/>
          </a:xfrm>
        </cdr:grpSpPr>
        <cdr:sp macro="" textlink="">
          <cdr:nvSpPr>
            <cdr:cNvPr id="3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F787B3-11CA-614C-ADBB-59A6E8C0F3C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20571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Collective Investment Undertakings</a:t>
              </a:r>
            </a:p>
          </cdr:txBody>
        </cdr:sp>
        <cdr:sp macro="" textlink="">
          <cdr:nvSpPr>
            <cdr:cNvPr id="3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9D9B22B-1086-361A-227B-84FC7EDD7FC1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3CD757DA-815F-5B44-B2E5-F2CB7EC4FD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99976" cy="101246"/>
            <a:chOff x="0" y="101246"/>
            <a:chExt cx="699977" cy="101246"/>
          </a:xfrm>
        </cdr:grpSpPr>
        <cdr:sp macro="" textlink="">
          <cdr:nvSpPr>
            <cdr:cNvPr id="3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78CBB0B-33E4-0406-A2C7-5FBE08C6539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729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Corporate bonds</a:t>
              </a:r>
            </a:p>
          </cdr:txBody>
        </cdr:sp>
        <cdr:sp macro="" textlink="">
          <cdr:nvSpPr>
            <cdr:cNvPr id="3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3C4C2A2-5556-D5D7-8120-BD5C81EDD1B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1" name="Ltxb3">
            <a:extLst xmlns:a="http://schemas.openxmlformats.org/drawingml/2006/main">
              <a:ext uri="{FF2B5EF4-FFF2-40B4-BE49-F238E27FC236}">
                <a16:creationId xmlns:a16="http://schemas.microsoft.com/office/drawing/2014/main" id="{FC5E4E06-DF76-C8DD-5454-A2813B7D7DF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362130" cy="101246"/>
            <a:chOff x="0" y="202492"/>
            <a:chExt cx="362129" cy="101246"/>
          </a:xfrm>
        </cdr:grpSpPr>
        <cdr:sp macro="" textlink="">
          <cdr:nvSpPr>
            <cdr:cNvPr id="2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1D6FAE8-5485-9DCB-FA5A-02F36F8E0C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1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Equity </a:t>
              </a:r>
            </a:p>
          </cdr:txBody>
        </cdr:sp>
        <cdr:sp macro="" textlink="">
          <cdr:nvSpPr>
            <cdr:cNvPr id="2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387F899-4A2C-C228-B77E-126ADC70ADF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2" name="Ltxb4">
            <a:extLst xmlns:a="http://schemas.openxmlformats.org/drawingml/2006/main">
              <a:ext uri="{FF2B5EF4-FFF2-40B4-BE49-F238E27FC236}">
                <a16:creationId xmlns:a16="http://schemas.microsoft.com/office/drawing/2014/main" id="{E6737CCC-A10A-AF63-374A-3F976E7E61DB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781153" cy="101246"/>
            <a:chOff x="0" y="303738"/>
            <a:chExt cx="781153" cy="101246"/>
          </a:xfrm>
        </cdr:grpSpPr>
        <cdr:sp macro="" textlink="">
          <cdr:nvSpPr>
            <cdr:cNvPr id="26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E33D0F6-8ECC-1BCF-59F4-920309DF689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6541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Government bonds</a:t>
              </a:r>
            </a:p>
          </cdr:txBody>
        </cdr:sp>
        <cdr:sp macro="" textlink="">
          <cdr:nvSpPr>
            <cdr:cNvPr id="27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38FDC51F-C657-EF45-0F81-60FB1E6796E5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5">
            <a:extLst xmlns:a="http://schemas.openxmlformats.org/drawingml/2006/main">
              <a:ext uri="{FF2B5EF4-FFF2-40B4-BE49-F238E27FC236}">
                <a16:creationId xmlns:a16="http://schemas.microsoft.com/office/drawing/2014/main" id="{92E2E0B5-9AF5-E1B6-D619-6D3F8FACE4CD}"/>
              </a:ext>
            </a:extLst>
          </cdr:cNvPr>
          <cdr:cNvGrpSpPr/>
        </cdr:nvGrpSpPr>
        <cdr:grpSpPr>
          <a:xfrm xmlns:a="http://schemas.openxmlformats.org/drawingml/2006/main">
            <a:off x="0" y="404984"/>
            <a:ext cx="554553" cy="101246"/>
            <a:chOff x="0" y="404984"/>
            <a:chExt cx="554553" cy="101246"/>
          </a:xfrm>
        </cdr:grpSpPr>
        <cdr:sp macro="" textlink="">
          <cdr:nvSpPr>
            <cdr:cNvPr id="2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12703271-4784-62BE-CD45-F69FF221B3B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404984"/>
              <a:ext cx="4275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in scope</a:t>
              </a:r>
            </a:p>
          </cdr:txBody>
        </cdr:sp>
        <cdr:sp macro="" textlink="">
          <cdr:nvSpPr>
            <cdr:cNvPr id="2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DDDE8A93-9BBE-CF83-B47B-6F54DD2AF504}"/>
                </a:ext>
              </a:extLst>
            </cdr:cNvPr>
            <cdr:cNvSpPr/>
          </cdr:nvSpPr>
          <cdr:spPr>
            <a:xfrm xmlns:a="http://schemas.openxmlformats.org/drawingml/2006/main">
              <a:off x="0" y="423857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593724</xdr:colOff>
      <xdr:row>1</xdr:row>
      <xdr:rowOff>4761</xdr:rowOff>
    </xdr:from>
    <xdr:to>
      <xdr:col>17</xdr:col>
      <xdr:colOff>0</xdr:colOff>
      <xdr:row>14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DD7229-E7B6-3119-AC0B-88262747E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0.09205</cdr:x>
      <cdr:y>0</cdr:y>
    </cdr:from>
    <cdr:to>
      <cdr:x>0.53112</cdr:x>
      <cdr:y>0.20956</cdr:y>
    </cdr:to>
    <cdr:grpSp>
      <cdr:nvGrpSpPr>
        <cdr:cNvPr id="18" name="Legend">
          <a:extLst xmlns:a="http://schemas.openxmlformats.org/drawingml/2006/main">
            <a:ext uri="{FF2B5EF4-FFF2-40B4-BE49-F238E27FC236}">
              <a16:creationId xmlns:a16="http://schemas.microsoft.com/office/drawing/2014/main" id="{A9717BCB-BA75-ECE2-D907-0C923DADED33}"/>
            </a:ext>
          </a:extLst>
        </cdr:cNvPr>
        <cdr:cNvGrpSpPr/>
      </cdr:nvGrpSpPr>
      <cdr:grpSpPr>
        <a:xfrm xmlns:a="http://schemas.openxmlformats.org/drawingml/2006/main">
          <a:off x="282030" y="0"/>
          <a:ext cx="1345256" cy="504671"/>
          <a:chOff x="0" y="0"/>
          <a:chExt cx="1332715" cy="506230"/>
        </a:xfrm>
      </cdr:grpSpPr>
      <cdr:grpSp>
        <cdr:nvGrpSpPr>
          <cdr:cNvPr id="19" name="Ltxb1">
            <a:extLst xmlns:a="http://schemas.openxmlformats.org/drawingml/2006/main">
              <a:ext uri="{FF2B5EF4-FFF2-40B4-BE49-F238E27FC236}">
                <a16:creationId xmlns:a16="http://schemas.microsoft.com/office/drawing/2014/main" id="{7DBA4A23-5D9C-6C7D-2B1A-834DC254B9B8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332715" cy="101246"/>
            <a:chOff x="0" y="0"/>
            <a:chExt cx="1332715" cy="101246"/>
          </a:xfrm>
        </cdr:grpSpPr>
        <cdr:sp macro="" textlink="">
          <cdr:nvSpPr>
            <cdr:cNvPr id="3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0E6BF2A-AA11-9539-57B1-B7C624D4A75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20571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Collective Investment Undertakings</a:t>
              </a:r>
            </a:p>
          </cdr:txBody>
        </cdr:sp>
        <cdr:sp macro="" textlink="">
          <cdr:nvSpPr>
            <cdr:cNvPr id="3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D7CCE79-C7E1-BA8C-622B-68EC39AD545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D598B5DC-3D1A-BE76-B39A-87DC20470737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99977" cy="101246"/>
            <a:chOff x="0" y="101246"/>
            <a:chExt cx="699977" cy="101246"/>
          </a:xfrm>
        </cdr:grpSpPr>
        <cdr:sp macro="" textlink="">
          <cdr:nvSpPr>
            <cdr:cNvPr id="3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6CBD71F-4F9E-B7F0-A6A7-11DAE037E25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729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Corporate bonds</a:t>
              </a:r>
            </a:p>
          </cdr:txBody>
        </cdr:sp>
        <cdr:sp macro="" textlink="">
          <cdr:nvSpPr>
            <cdr:cNvPr id="3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45C328E-9DE1-D756-F741-914B34EAE2EC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1" name="Ltxb3">
            <a:extLst xmlns:a="http://schemas.openxmlformats.org/drawingml/2006/main">
              <a:ext uri="{FF2B5EF4-FFF2-40B4-BE49-F238E27FC236}">
                <a16:creationId xmlns:a16="http://schemas.microsoft.com/office/drawing/2014/main" id="{8A1B95AB-7E0B-F01A-8758-760AB575D1EC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362130" cy="101246"/>
            <a:chOff x="0" y="202492"/>
            <a:chExt cx="362129" cy="101246"/>
          </a:xfrm>
        </cdr:grpSpPr>
        <cdr:sp macro="" textlink="">
          <cdr:nvSpPr>
            <cdr:cNvPr id="2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F7E085D-17F4-BEF1-732F-97F8811C56D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1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Equity </a:t>
              </a:r>
            </a:p>
          </cdr:txBody>
        </cdr:sp>
        <cdr:sp macro="" textlink="">
          <cdr:nvSpPr>
            <cdr:cNvPr id="2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6215EE-1CE3-C07F-8B71-18873E0D0B3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2" name="Ltxb4">
            <a:extLst xmlns:a="http://schemas.openxmlformats.org/drawingml/2006/main">
              <a:ext uri="{FF2B5EF4-FFF2-40B4-BE49-F238E27FC236}">
                <a16:creationId xmlns:a16="http://schemas.microsoft.com/office/drawing/2014/main" id="{9C388098-1B3B-5B6C-66CD-A138E1DC356C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781153" cy="101246"/>
            <a:chOff x="0" y="303738"/>
            <a:chExt cx="781153" cy="101246"/>
          </a:xfrm>
        </cdr:grpSpPr>
        <cdr:sp macro="" textlink="">
          <cdr:nvSpPr>
            <cdr:cNvPr id="26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03883FA-E97C-1FE5-67AD-BEEFB484159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6541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Government bonds</a:t>
              </a:r>
            </a:p>
          </cdr:txBody>
        </cdr:sp>
        <cdr:sp macro="" textlink="">
          <cdr:nvSpPr>
            <cdr:cNvPr id="27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119F789-FA3F-3219-4DE2-955F51632DBD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5">
            <a:extLst xmlns:a="http://schemas.openxmlformats.org/drawingml/2006/main">
              <a:ext uri="{FF2B5EF4-FFF2-40B4-BE49-F238E27FC236}">
                <a16:creationId xmlns:a16="http://schemas.microsoft.com/office/drawing/2014/main" id="{31A2CB47-E996-8B46-1FFD-BC19CE996EC0}"/>
              </a:ext>
            </a:extLst>
          </cdr:cNvPr>
          <cdr:cNvGrpSpPr/>
        </cdr:nvGrpSpPr>
        <cdr:grpSpPr>
          <a:xfrm xmlns:a="http://schemas.openxmlformats.org/drawingml/2006/main">
            <a:off x="0" y="404984"/>
            <a:ext cx="554553" cy="101246"/>
            <a:chOff x="0" y="404984"/>
            <a:chExt cx="554553" cy="101246"/>
          </a:xfrm>
        </cdr:grpSpPr>
        <cdr:sp macro="" textlink="">
          <cdr:nvSpPr>
            <cdr:cNvPr id="2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2F9C7BA7-94CA-1152-4FC0-AEBA51700A8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404984"/>
              <a:ext cx="4275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in scope</a:t>
              </a:r>
            </a:p>
          </cdr:txBody>
        </cdr:sp>
        <cdr:sp macro="" textlink="">
          <cdr:nvSpPr>
            <cdr:cNvPr id="2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BC2306B3-3684-42DE-7CFB-A63A9B74E569}"/>
                </a:ext>
              </a:extLst>
            </cdr:cNvPr>
            <cdr:cNvSpPr/>
          </cdr:nvSpPr>
          <cdr:spPr>
            <a:xfrm xmlns:a="http://schemas.openxmlformats.org/drawingml/2006/main">
              <a:off x="0" y="423857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14977</xdr:colOff>
      <xdr:row>4</xdr:row>
      <xdr:rowOff>21050</xdr:rowOff>
    </xdr:from>
    <xdr:to>
      <xdr:col>16</xdr:col>
      <xdr:colOff>605527</xdr:colOff>
      <xdr:row>16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6F22BD-6CEA-4922-966D-DAEF7A62F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29227</xdr:colOff>
      <xdr:row>21</xdr:row>
      <xdr:rowOff>7933</xdr:rowOff>
    </xdr:from>
    <xdr:to>
      <xdr:col>17</xdr:col>
      <xdr:colOff>19702</xdr:colOff>
      <xdr:row>34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AA1D80-F36E-4D96-A0D0-CEC29851A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0.07826</cdr:x>
      <cdr:y>0</cdr:y>
    </cdr:from>
    <cdr:to>
      <cdr:x>0.66719</cdr:x>
      <cdr:y>0.20779</cdr:y>
    </cdr:to>
    <cdr:grpSp>
      <cdr:nvGrpSpPr>
        <cdr:cNvPr id="86" name="Legend">
          <a:extLst xmlns:a="http://schemas.openxmlformats.org/drawingml/2006/main">
            <a:ext uri="{FF2B5EF4-FFF2-40B4-BE49-F238E27FC236}">
              <a16:creationId xmlns:a16="http://schemas.microsoft.com/office/drawing/2014/main" id="{CFBC53FB-9416-6DAC-1341-3B3B25DC8BF5}"/>
            </a:ext>
          </a:extLst>
        </cdr:cNvPr>
        <cdr:cNvGrpSpPr/>
      </cdr:nvGrpSpPr>
      <cdr:grpSpPr>
        <a:xfrm xmlns:a="http://schemas.openxmlformats.org/drawingml/2006/main">
          <a:off x="237046" y="0"/>
          <a:ext cx="1783839" cy="489106"/>
          <a:chOff x="0" y="0"/>
          <a:chExt cx="1793587" cy="506230"/>
        </a:xfrm>
      </cdr:grpSpPr>
      <cdr:grpSp>
        <cdr:nvGrpSpPr>
          <cdr:cNvPr id="87" name="Ltxb1">
            <a:extLst xmlns:a="http://schemas.openxmlformats.org/drawingml/2006/main">
              <a:ext uri="{FF2B5EF4-FFF2-40B4-BE49-F238E27FC236}">
                <a16:creationId xmlns:a16="http://schemas.microsoft.com/office/drawing/2014/main" id="{C98F992A-5CB1-725C-8244-7598416FB01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14378" cy="101246"/>
            <a:chOff x="0" y="0"/>
            <a:chExt cx="614378" cy="101246"/>
          </a:xfrm>
        </cdr:grpSpPr>
        <cdr:sp macro="" textlink="">
          <cdr:nvSpPr>
            <cdr:cNvPr id="11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41874BA-2EF9-4F04-B4CA-51BDCBFFA68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8737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 - Agriculture</a:t>
              </a:r>
            </a:p>
          </cdr:txBody>
        </cdr:sp>
        <cdr:sp macro="" textlink="">
          <cdr:nvSpPr>
            <cdr:cNvPr id="11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F0BB24-802B-CF93-0E83-8ACA8B13E49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8" name="Ltxb2">
            <a:extLst xmlns:a="http://schemas.openxmlformats.org/drawingml/2006/main">
              <a:ext uri="{FF2B5EF4-FFF2-40B4-BE49-F238E27FC236}">
                <a16:creationId xmlns:a16="http://schemas.microsoft.com/office/drawing/2014/main" id="{F4891748-B968-DB7F-A354-226E181D712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73313" cy="101246"/>
            <a:chOff x="0" y="101246"/>
            <a:chExt cx="473313" cy="101246"/>
          </a:xfrm>
        </cdr:grpSpPr>
        <cdr:sp macro="" textlink="">
          <cdr:nvSpPr>
            <cdr:cNvPr id="11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9308C7E-9978-7058-144C-E1CDD21FE85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4631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 - Mining</a:t>
              </a:r>
            </a:p>
          </cdr:txBody>
        </cdr:sp>
        <cdr:sp macro="" textlink="">
          <cdr:nvSpPr>
            <cdr:cNvPr id="11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0F9E08B-D6FE-2EAE-B628-3B9A730F3678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9" name="Ltxb3">
            <a:extLst xmlns:a="http://schemas.openxmlformats.org/drawingml/2006/main">
              <a:ext uri="{FF2B5EF4-FFF2-40B4-BE49-F238E27FC236}">
                <a16:creationId xmlns:a16="http://schemas.microsoft.com/office/drawing/2014/main" id="{FD27BC20-EF65-CD4C-B27A-27918F47EC5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738387" cy="101245"/>
            <a:chOff x="0" y="202492"/>
            <a:chExt cx="738386" cy="101246"/>
          </a:xfrm>
        </cdr:grpSpPr>
        <cdr:sp macro="" textlink="">
          <cdr:nvSpPr>
            <cdr:cNvPr id="10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8BD7260-7B70-63F9-F605-B285592B434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611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 - Manufacturing</a:t>
              </a:r>
            </a:p>
          </cdr:txBody>
        </cdr:sp>
        <cdr:sp macro="" textlink="">
          <cdr:nvSpPr>
            <cdr:cNvPr id="10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75CC51D4-0CFD-AE07-26AB-B5E2174A4065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0" name="Ltxb4">
            <a:extLst xmlns:a="http://schemas.openxmlformats.org/drawingml/2006/main">
              <a:ext uri="{FF2B5EF4-FFF2-40B4-BE49-F238E27FC236}">
                <a16:creationId xmlns:a16="http://schemas.microsoft.com/office/drawing/2014/main" id="{F63C79A6-C26B-4D91-269D-3FCF5095A8AF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106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43CE6D2-1B6C-6A0C-A8AE-87F359EFEFC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 - Utilities</a:t>
              </a:r>
            </a:p>
          </cdr:txBody>
        </cdr:sp>
        <cdr:sp macro="" textlink="">
          <cdr:nvSpPr>
            <cdr:cNvPr id="107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5AB53380-9A58-C9C2-E762-78C0963EE2D1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1" name="Ltxb5">
            <a:extLst xmlns:a="http://schemas.openxmlformats.org/drawingml/2006/main">
              <a:ext uri="{FF2B5EF4-FFF2-40B4-BE49-F238E27FC236}">
                <a16:creationId xmlns:a16="http://schemas.microsoft.com/office/drawing/2014/main" id="{E2345217-E3E0-2B4E-9793-8A56FEA4A9CA}"/>
              </a:ext>
            </a:extLst>
          </cdr:cNvPr>
          <cdr:cNvGrpSpPr/>
        </cdr:nvGrpSpPr>
        <cdr:grpSpPr>
          <a:xfrm xmlns:a="http://schemas.openxmlformats.org/drawingml/2006/main">
            <a:off x="0" y="404984"/>
            <a:ext cx="695554" cy="101246"/>
            <a:chOff x="0" y="404984"/>
            <a:chExt cx="695554" cy="101246"/>
          </a:xfrm>
        </cdr:grpSpPr>
        <cdr:sp macro="" textlink="">
          <cdr:nvSpPr>
            <cdr:cNvPr id="10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685189F0-C3EA-7E79-C894-A1F734C6509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404984"/>
              <a:ext cx="56855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 - Water supply</a:t>
              </a:r>
            </a:p>
          </cdr:txBody>
        </cdr:sp>
        <cdr:sp macro="" textlink="">
          <cdr:nvSpPr>
            <cdr:cNvPr id="10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A41191D4-100A-1D66-E002-50B847EA0C19}"/>
                </a:ext>
              </a:extLst>
            </cdr:cNvPr>
            <cdr:cNvSpPr/>
          </cdr:nvSpPr>
          <cdr:spPr>
            <a:xfrm xmlns:a="http://schemas.openxmlformats.org/drawingml/2006/main">
              <a:off x="0" y="423857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2" name="Ltxb6">
            <a:extLst xmlns:a="http://schemas.openxmlformats.org/drawingml/2006/main">
              <a:ext uri="{FF2B5EF4-FFF2-40B4-BE49-F238E27FC236}">
                <a16:creationId xmlns:a16="http://schemas.microsoft.com/office/drawing/2014/main" id="{4BFB3D7D-29BE-2980-401B-DB3172BAC76D}"/>
              </a:ext>
            </a:extLst>
          </cdr:cNvPr>
          <cdr:cNvGrpSpPr/>
        </cdr:nvGrpSpPr>
        <cdr:grpSpPr>
          <a:xfrm xmlns:a="http://schemas.openxmlformats.org/drawingml/2006/main">
            <a:off x="1119386" y="0"/>
            <a:ext cx="674201" cy="101246"/>
            <a:chOff x="1119386" y="0"/>
            <a:chExt cx="674201" cy="101246"/>
          </a:xfrm>
        </cdr:grpSpPr>
        <cdr:sp macro="" textlink="">
          <cdr:nvSpPr>
            <cdr:cNvPr id="102" name="Ltxb6a">
              <a:extLst xmlns:a="http://schemas.openxmlformats.org/drawingml/2006/main">
                <a:ext uri="{FF2B5EF4-FFF2-40B4-BE49-F238E27FC236}">
                  <a16:creationId xmlns:a16="http://schemas.microsoft.com/office/drawing/2014/main" id="{D205AC8A-5C81-54A9-1837-549EE511DE58}"/>
                </a:ext>
              </a:extLst>
            </cdr:cNvPr>
            <cdr:cNvSpPr txBox="1"/>
          </cdr:nvSpPr>
          <cdr:spPr>
            <a:xfrm xmlns:a="http://schemas.openxmlformats.org/drawingml/2006/main">
              <a:off x="1246386" y="0"/>
              <a:ext cx="5472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 - Construction</a:t>
              </a:r>
            </a:p>
          </cdr:txBody>
        </cdr:sp>
        <cdr:sp macro="" textlink="">
          <cdr:nvSpPr>
            <cdr:cNvPr id="103" name="Ltxb6b">
              <a:extLst xmlns:a="http://schemas.openxmlformats.org/drawingml/2006/main">
                <a:ext uri="{FF2B5EF4-FFF2-40B4-BE49-F238E27FC236}">
                  <a16:creationId xmlns:a16="http://schemas.microsoft.com/office/drawing/2014/main" id="{AC3B943D-0E43-B247-97B9-640709228541}"/>
                </a:ext>
              </a:extLst>
            </cdr:cNvPr>
            <cdr:cNvSpPr/>
          </cdr:nvSpPr>
          <cdr:spPr>
            <a:xfrm xmlns:a="http://schemas.openxmlformats.org/drawingml/2006/main">
              <a:off x="1119386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781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3" name="Ltxb7">
            <a:extLst xmlns:a="http://schemas.openxmlformats.org/drawingml/2006/main">
              <a:ext uri="{FF2B5EF4-FFF2-40B4-BE49-F238E27FC236}">
                <a16:creationId xmlns:a16="http://schemas.microsoft.com/office/drawing/2014/main" id="{BFB88B44-EEEC-EDCD-21A4-DEF05EED0E17}"/>
              </a:ext>
            </a:extLst>
          </cdr:cNvPr>
          <cdr:cNvGrpSpPr/>
        </cdr:nvGrpSpPr>
        <cdr:grpSpPr>
          <a:xfrm xmlns:a="http://schemas.openxmlformats.org/drawingml/2006/main">
            <a:off x="1119386" y="101246"/>
            <a:ext cx="614378" cy="101246"/>
            <a:chOff x="1119386" y="101246"/>
            <a:chExt cx="614378" cy="101246"/>
          </a:xfrm>
        </cdr:grpSpPr>
        <cdr:sp macro="" textlink="">
          <cdr:nvSpPr>
            <cdr:cNvPr id="100" name="Ltxb7a">
              <a:extLst xmlns:a="http://schemas.openxmlformats.org/drawingml/2006/main">
                <a:ext uri="{FF2B5EF4-FFF2-40B4-BE49-F238E27FC236}">
                  <a16:creationId xmlns:a16="http://schemas.microsoft.com/office/drawing/2014/main" id="{D29D020D-D2D3-C492-FA3F-02B7D7A9A3BF}"/>
                </a:ext>
              </a:extLst>
            </cdr:cNvPr>
            <cdr:cNvSpPr txBox="1"/>
          </cdr:nvSpPr>
          <cdr:spPr>
            <a:xfrm xmlns:a="http://schemas.openxmlformats.org/drawingml/2006/main">
              <a:off x="1246386" y="101246"/>
              <a:ext cx="48737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 - Wholesale</a:t>
              </a:r>
            </a:p>
          </cdr:txBody>
        </cdr:sp>
        <cdr:sp macro="" textlink="">
          <cdr:nvSpPr>
            <cdr:cNvPr id="101" name="Ltxb7b">
              <a:extLst xmlns:a="http://schemas.openxmlformats.org/drawingml/2006/main">
                <a:ext uri="{FF2B5EF4-FFF2-40B4-BE49-F238E27FC236}">
                  <a16:creationId xmlns:a16="http://schemas.microsoft.com/office/drawing/2014/main" id="{645E6141-F577-A0D4-AC6A-0CB3653FA348}"/>
                </a:ext>
              </a:extLst>
            </cdr:cNvPr>
            <cdr:cNvSpPr/>
          </cdr:nvSpPr>
          <cdr:spPr>
            <a:xfrm xmlns:a="http://schemas.openxmlformats.org/drawingml/2006/main">
              <a:off x="1119386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8139C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4" name="Ltxb8">
            <a:extLst xmlns:a="http://schemas.openxmlformats.org/drawingml/2006/main">
              <a:ext uri="{FF2B5EF4-FFF2-40B4-BE49-F238E27FC236}">
                <a16:creationId xmlns:a16="http://schemas.microsoft.com/office/drawing/2014/main" id="{93609F10-8567-598D-1AC2-399D72FB2836}"/>
              </a:ext>
            </a:extLst>
          </cdr:cNvPr>
          <cdr:cNvGrpSpPr/>
        </cdr:nvGrpSpPr>
        <cdr:grpSpPr>
          <a:xfrm xmlns:a="http://schemas.openxmlformats.org/drawingml/2006/main">
            <a:off x="1119386" y="202492"/>
            <a:ext cx="580137" cy="101246"/>
            <a:chOff x="1119386" y="202492"/>
            <a:chExt cx="580137" cy="101246"/>
          </a:xfrm>
        </cdr:grpSpPr>
        <cdr:sp macro="" textlink="">
          <cdr:nvSpPr>
            <cdr:cNvPr id="98" name="Ltxb8a">
              <a:extLst xmlns:a="http://schemas.openxmlformats.org/drawingml/2006/main">
                <a:ext uri="{FF2B5EF4-FFF2-40B4-BE49-F238E27FC236}">
                  <a16:creationId xmlns:a16="http://schemas.microsoft.com/office/drawing/2014/main" id="{2FC38BEB-5412-3B41-F0E8-E095ED19618C}"/>
                </a:ext>
              </a:extLst>
            </cdr:cNvPr>
            <cdr:cNvSpPr txBox="1"/>
          </cdr:nvSpPr>
          <cdr:spPr>
            <a:xfrm xmlns:a="http://schemas.openxmlformats.org/drawingml/2006/main">
              <a:off x="1246386" y="202492"/>
              <a:ext cx="4531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 - Transport</a:t>
              </a:r>
            </a:p>
          </cdr:txBody>
        </cdr:sp>
        <cdr:sp macro="" textlink="">
          <cdr:nvSpPr>
            <cdr:cNvPr id="99" name="Ltxb8b">
              <a:extLst xmlns:a="http://schemas.openxmlformats.org/drawingml/2006/main">
                <a:ext uri="{FF2B5EF4-FFF2-40B4-BE49-F238E27FC236}">
                  <a16:creationId xmlns:a16="http://schemas.microsoft.com/office/drawing/2014/main" id="{7186FBD1-F187-08FE-D53D-57486E5E49C3}"/>
                </a:ext>
              </a:extLst>
            </cdr:cNvPr>
            <cdr:cNvSpPr/>
          </cdr:nvSpPr>
          <cdr:spPr>
            <a:xfrm xmlns:a="http://schemas.openxmlformats.org/drawingml/2006/main">
              <a:off x="1119386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5C5C5C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5" name="Ltxb9">
            <a:extLst xmlns:a="http://schemas.openxmlformats.org/drawingml/2006/main">
              <a:ext uri="{FF2B5EF4-FFF2-40B4-BE49-F238E27FC236}">
                <a16:creationId xmlns:a16="http://schemas.microsoft.com/office/drawing/2014/main" id="{7ACB5441-B35F-A955-7A6A-4C04049B94B9}"/>
              </a:ext>
            </a:extLst>
          </cdr:cNvPr>
          <cdr:cNvGrpSpPr/>
        </cdr:nvGrpSpPr>
        <cdr:grpSpPr>
          <a:xfrm xmlns:a="http://schemas.openxmlformats.org/drawingml/2006/main">
            <a:off x="1119386" y="303738"/>
            <a:ext cx="627202" cy="101246"/>
            <a:chOff x="1119386" y="303738"/>
            <a:chExt cx="627202" cy="101246"/>
          </a:xfrm>
        </cdr:grpSpPr>
        <cdr:sp macro="" textlink="">
          <cdr:nvSpPr>
            <cdr:cNvPr id="96" name="Ltxb9a">
              <a:extLst xmlns:a="http://schemas.openxmlformats.org/drawingml/2006/main">
                <a:ext uri="{FF2B5EF4-FFF2-40B4-BE49-F238E27FC236}">
                  <a16:creationId xmlns:a16="http://schemas.microsoft.com/office/drawing/2014/main" id="{7A9F34AE-ADFF-71FC-D855-045BBEF0B62F}"/>
                </a:ext>
              </a:extLst>
            </cdr:cNvPr>
            <cdr:cNvSpPr txBox="1"/>
          </cdr:nvSpPr>
          <cdr:spPr>
            <a:xfrm xmlns:a="http://schemas.openxmlformats.org/drawingml/2006/main">
              <a:off x="1246386" y="303738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 - Real estate</a:t>
              </a:r>
            </a:p>
          </cdr:txBody>
        </cdr:sp>
        <cdr:sp macro="" textlink="">
          <cdr:nvSpPr>
            <cdr:cNvPr id="97" name="Ltxb9b">
              <a:extLst xmlns:a="http://schemas.openxmlformats.org/drawingml/2006/main">
                <a:ext uri="{FF2B5EF4-FFF2-40B4-BE49-F238E27FC236}">
                  <a16:creationId xmlns:a16="http://schemas.microsoft.com/office/drawing/2014/main" id="{DFFBECBE-4362-3306-F7C4-62F44916A29D}"/>
                </a:ext>
              </a:extLst>
            </cdr:cNvPr>
            <cdr:cNvSpPr/>
          </cdr:nvSpPr>
          <cdr:spPr>
            <a:xfrm xmlns:a="http://schemas.openxmlformats.org/drawingml/2006/main">
              <a:off x="1119386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0.07793</cdr:x>
      <cdr:y>0</cdr:y>
    </cdr:from>
    <cdr:to>
      <cdr:x>0.67199</cdr:x>
      <cdr:y>0.21147</cdr:y>
    </cdr:to>
    <cdr:grpSp>
      <cdr:nvGrpSpPr>
        <cdr:cNvPr id="198" name="Legend">
          <a:extLst xmlns:a="http://schemas.openxmlformats.org/drawingml/2006/main">
            <a:ext uri="{FF2B5EF4-FFF2-40B4-BE49-F238E27FC236}">
              <a16:creationId xmlns:a16="http://schemas.microsoft.com/office/drawing/2014/main" id="{D8A479D0-BC53-E7B2-59A4-D36EC8799AA3}"/>
            </a:ext>
          </a:extLst>
        </cdr:cNvPr>
        <cdr:cNvGrpSpPr/>
      </cdr:nvGrpSpPr>
      <cdr:grpSpPr>
        <a:xfrm xmlns:a="http://schemas.openxmlformats.org/drawingml/2006/main">
          <a:off x="236788" y="0"/>
          <a:ext cx="1805037" cy="523371"/>
          <a:chOff x="0" y="0"/>
          <a:chExt cx="1793587" cy="506230"/>
        </a:xfrm>
      </cdr:grpSpPr>
      <cdr:grpSp>
        <cdr:nvGrpSpPr>
          <cdr:cNvPr id="199" name="Ltxb1">
            <a:extLst xmlns:a="http://schemas.openxmlformats.org/drawingml/2006/main">
              <a:ext uri="{FF2B5EF4-FFF2-40B4-BE49-F238E27FC236}">
                <a16:creationId xmlns:a16="http://schemas.microsoft.com/office/drawing/2014/main" id="{2B69068B-74E8-F864-5671-FDAD56CE8FD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14379" cy="101246"/>
            <a:chOff x="0" y="0"/>
            <a:chExt cx="614378" cy="101246"/>
          </a:xfrm>
        </cdr:grpSpPr>
        <cdr:sp macro="" textlink="">
          <cdr:nvSpPr>
            <cdr:cNvPr id="22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13B4985-59C0-A1A8-E660-D0E4B3275AD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8737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 - Agriculture</a:t>
              </a:r>
            </a:p>
          </cdr:txBody>
        </cdr:sp>
        <cdr:sp macro="" textlink="">
          <cdr:nvSpPr>
            <cdr:cNvPr id="22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C69F5E6-2E4E-A5CA-1937-14306166E6F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0" name="Ltxb2">
            <a:extLst xmlns:a="http://schemas.openxmlformats.org/drawingml/2006/main">
              <a:ext uri="{FF2B5EF4-FFF2-40B4-BE49-F238E27FC236}">
                <a16:creationId xmlns:a16="http://schemas.microsoft.com/office/drawing/2014/main" id="{2BA673B3-863A-2E45-1883-941B2CF1263A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73313" cy="101246"/>
            <a:chOff x="0" y="101246"/>
            <a:chExt cx="473313" cy="101246"/>
          </a:xfrm>
        </cdr:grpSpPr>
        <cdr:sp macro="" textlink="">
          <cdr:nvSpPr>
            <cdr:cNvPr id="22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A7EC222-BEAE-827C-4E8C-3EBB3417ACA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4631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 - Mining</a:t>
              </a:r>
            </a:p>
          </cdr:txBody>
        </cdr:sp>
        <cdr:sp macro="" textlink="">
          <cdr:nvSpPr>
            <cdr:cNvPr id="22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3E823CB-06E1-18AD-23F6-EE47BD7C9F9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1" name="Ltxb3">
            <a:extLst xmlns:a="http://schemas.openxmlformats.org/drawingml/2006/main">
              <a:ext uri="{FF2B5EF4-FFF2-40B4-BE49-F238E27FC236}">
                <a16:creationId xmlns:a16="http://schemas.microsoft.com/office/drawing/2014/main" id="{AA2DC913-41A2-42E8-4F58-05002ADBBD9E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738386" cy="101246"/>
            <a:chOff x="0" y="202492"/>
            <a:chExt cx="738386" cy="101246"/>
          </a:xfrm>
        </cdr:grpSpPr>
        <cdr:sp macro="" textlink="">
          <cdr:nvSpPr>
            <cdr:cNvPr id="22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2AC0C56-4C6B-0FF5-265E-B477D55855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611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 - Manufacturing</a:t>
              </a:r>
            </a:p>
          </cdr:txBody>
        </cdr:sp>
        <cdr:sp macro="" textlink="">
          <cdr:nvSpPr>
            <cdr:cNvPr id="22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F2B8361-1652-BA7B-2EC4-BAF6B282A1F2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2" name="Ltxb4">
            <a:extLst xmlns:a="http://schemas.openxmlformats.org/drawingml/2006/main">
              <a:ext uri="{FF2B5EF4-FFF2-40B4-BE49-F238E27FC236}">
                <a16:creationId xmlns:a16="http://schemas.microsoft.com/office/drawing/2014/main" id="{02653E9F-0818-C071-FC5F-0E26FE57DB1F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37433" cy="101246"/>
            <a:chOff x="0" y="303738"/>
            <a:chExt cx="537433" cy="101246"/>
          </a:xfrm>
        </cdr:grpSpPr>
        <cdr:sp macro="" textlink="">
          <cdr:nvSpPr>
            <cdr:cNvPr id="218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D6BE6032-54C4-9950-7FFA-1D1329D6E9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4104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 - Utilitities</a:t>
              </a:r>
            </a:p>
          </cdr:txBody>
        </cdr:sp>
        <cdr:sp macro="" textlink="">
          <cdr:nvSpPr>
            <cdr:cNvPr id="219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FF91186-31D8-F002-3CD1-1CF9876BEAC1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3" name="Ltxb5">
            <a:extLst xmlns:a="http://schemas.openxmlformats.org/drawingml/2006/main">
              <a:ext uri="{FF2B5EF4-FFF2-40B4-BE49-F238E27FC236}">
                <a16:creationId xmlns:a16="http://schemas.microsoft.com/office/drawing/2014/main" id="{0A1A773E-4ECC-BFA7-6BFC-5D98A94514B3}"/>
              </a:ext>
            </a:extLst>
          </cdr:cNvPr>
          <cdr:cNvGrpSpPr/>
        </cdr:nvGrpSpPr>
        <cdr:grpSpPr>
          <a:xfrm xmlns:a="http://schemas.openxmlformats.org/drawingml/2006/main">
            <a:off x="0" y="404984"/>
            <a:ext cx="695554" cy="101246"/>
            <a:chOff x="0" y="404984"/>
            <a:chExt cx="695554" cy="101246"/>
          </a:xfrm>
        </cdr:grpSpPr>
        <cdr:sp macro="" textlink="">
          <cdr:nvSpPr>
            <cdr:cNvPr id="216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07E77BF8-5377-EA8C-7706-773441F643B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404984"/>
              <a:ext cx="56855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 - Water supply</a:t>
              </a:r>
            </a:p>
          </cdr:txBody>
        </cdr:sp>
        <cdr:sp macro="" textlink="">
          <cdr:nvSpPr>
            <cdr:cNvPr id="217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2C09F3DD-0F8F-5D08-766C-82716C814F3C}"/>
                </a:ext>
              </a:extLst>
            </cdr:cNvPr>
            <cdr:cNvSpPr/>
          </cdr:nvSpPr>
          <cdr:spPr>
            <a:xfrm xmlns:a="http://schemas.openxmlformats.org/drawingml/2006/main">
              <a:off x="0" y="423857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4" name="Ltxb6">
            <a:extLst xmlns:a="http://schemas.openxmlformats.org/drawingml/2006/main">
              <a:ext uri="{FF2B5EF4-FFF2-40B4-BE49-F238E27FC236}">
                <a16:creationId xmlns:a16="http://schemas.microsoft.com/office/drawing/2014/main" id="{15982D8D-B680-C215-BC84-D8EEF992DD93}"/>
              </a:ext>
            </a:extLst>
          </cdr:cNvPr>
          <cdr:cNvGrpSpPr/>
        </cdr:nvGrpSpPr>
        <cdr:grpSpPr>
          <a:xfrm xmlns:a="http://schemas.openxmlformats.org/drawingml/2006/main">
            <a:off x="1119386" y="0"/>
            <a:ext cx="674201" cy="101246"/>
            <a:chOff x="1119386" y="0"/>
            <a:chExt cx="674201" cy="101246"/>
          </a:xfrm>
        </cdr:grpSpPr>
        <cdr:sp macro="" textlink="">
          <cdr:nvSpPr>
            <cdr:cNvPr id="214" name="Ltxb6a">
              <a:extLst xmlns:a="http://schemas.openxmlformats.org/drawingml/2006/main">
                <a:ext uri="{FF2B5EF4-FFF2-40B4-BE49-F238E27FC236}">
                  <a16:creationId xmlns:a16="http://schemas.microsoft.com/office/drawing/2014/main" id="{516A54FE-F58B-9BE8-BF28-F88721C19250}"/>
                </a:ext>
              </a:extLst>
            </cdr:cNvPr>
            <cdr:cNvSpPr txBox="1"/>
          </cdr:nvSpPr>
          <cdr:spPr>
            <a:xfrm xmlns:a="http://schemas.openxmlformats.org/drawingml/2006/main">
              <a:off x="1246386" y="0"/>
              <a:ext cx="5472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 - Construction</a:t>
              </a:r>
            </a:p>
          </cdr:txBody>
        </cdr:sp>
        <cdr:sp macro="" textlink="">
          <cdr:nvSpPr>
            <cdr:cNvPr id="215" name="Ltxb6b">
              <a:extLst xmlns:a="http://schemas.openxmlformats.org/drawingml/2006/main">
                <a:ext uri="{FF2B5EF4-FFF2-40B4-BE49-F238E27FC236}">
                  <a16:creationId xmlns:a16="http://schemas.microsoft.com/office/drawing/2014/main" id="{772D5D56-2E76-24E9-2A32-4086F7CC779D}"/>
                </a:ext>
              </a:extLst>
            </cdr:cNvPr>
            <cdr:cNvSpPr/>
          </cdr:nvSpPr>
          <cdr:spPr>
            <a:xfrm xmlns:a="http://schemas.openxmlformats.org/drawingml/2006/main">
              <a:off x="1119386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781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5" name="Ltxb7">
            <a:extLst xmlns:a="http://schemas.openxmlformats.org/drawingml/2006/main">
              <a:ext uri="{FF2B5EF4-FFF2-40B4-BE49-F238E27FC236}">
                <a16:creationId xmlns:a16="http://schemas.microsoft.com/office/drawing/2014/main" id="{1944CDCD-0303-BC6A-31A5-8B86C30983EA}"/>
              </a:ext>
            </a:extLst>
          </cdr:cNvPr>
          <cdr:cNvGrpSpPr/>
        </cdr:nvGrpSpPr>
        <cdr:grpSpPr>
          <a:xfrm xmlns:a="http://schemas.openxmlformats.org/drawingml/2006/main">
            <a:off x="1119386" y="101246"/>
            <a:ext cx="614378" cy="101246"/>
            <a:chOff x="1119386" y="101246"/>
            <a:chExt cx="614378" cy="101246"/>
          </a:xfrm>
        </cdr:grpSpPr>
        <cdr:sp macro="" textlink="">
          <cdr:nvSpPr>
            <cdr:cNvPr id="212" name="Ltxb7a">
              <a:extLst xmlns:a="http://schemas.openxmlformats.org/drawingml/2006/main">
                <a:ext uri="{FF2B5EF4-FFF2-40B4-BE49-F238E27FC236}">
                  <a16:creationId xmlns:a16="http://schemas.microsoft.com/office/drawing/2014/main" id="{628E32AC-6C1C-70FE-B5C5-570386886680}"/>
                </a:ext>
              </a:extLst>
            </cdr:cNvPr>
            <cdr:cNvSpPr txBox="1"/>
          </cdr:nvSpPr>
          <cdr:spPr>
            <a:xfrm xmlns:a="http://schemas.openxmlformats.org/drawingml/2006/main">
              <a:off x="1246386" y="101246"/>
              <a:ext cx="48737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 - Wholesale</a:t>
              </a:r>
            </a:p>
          </cdr:txBody>
        </cdr:sp>
        <cdr:sp macro="" textlink="">
          <cdr:nvSpPr>
            <cdr:cNvPr id="213" name="Ltxb7b">
              <a:extLst xmlns:a="http://schemas.openxmlformats.org/drawingml/2006/main">
                <a:ext uri="{FF2B5EF4-FFF2-40B4-BE49-F238E27FC236}">
                  <a16:creationId xmlns:a16="http://schemas.microsoft.com/office/drawing/2014/main" id="{61F2DD57-0DE7-345C-2ED2-D7ECDD022C0D}"/>
                </a:ext>
              </a:extLst>
            </cdr:cNvPr>
            <cdr:cNvSpPr/>
          </cdr:nvSpPr>
          <cdr:spPr>
            <a:xfrm xmlns:a="http://schemas.openxmlformats.org/drawingml/2006/main">
              <a:off x="1119386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8139C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6" name="Ltxb8">
            <a:extLst xmlns:a="http://schemas.openxmlformats.org/drawingml/2006/main">
              <a:ext uri="{FF2B5EF4-FFF2-40B4-BE49-F238E27FC236}">
                <a16:creationId xmlns:a16="http://schemas.microsoft.com/office/drawing/2014/main" id="{3C31867D-478E-0470-F41D-ACF35665DAAA}"/>
              </a:ext>
            </a:extLst>
          </cdr:cNvPr>
          <cdr:cNvGrpSpPr/>
        </cdr:nvGrpSpPr>
        <cdr:grpSpPr>
          <a:xfrm xmlns:a="http://schemas.openxmlformats.org/drawingml/2006/main">
            <a:off x="1119386" y="202492"/>
            <a:ext cx="580137" cy="101246"/>
            <a:chOff x="1119386" y="202492"/>
            <a:chExt cx="580137" cy="101246"/>
          </a:xfrm>
        </cdr:grpSpPr>
        <cdr:sp macro="" textlink="">
          <cdr:nvSpPr>
            <cdr:cNvPr id="210" name="Ltxb8a">
              <a:extLst xmlns:a="http://schemas.openxmlformats.org/drawingml/2006/main">
                <a:ext uri="{FF2B5EF4-FFF2-40B4-BE49-F238E27FC236}">
                  <a16:creationId xmlns:a16="http://schemas.microsoft.com/office/drawing/2014/main" id="{964B0A46-0C71-0F68-A657-7FFD2BAFA59B}"/>
                </a:ext>
              </a:extLst>
            </cdr:cNvPr>
            <cdr:cNvSpPr txBox="1"/>
          </cdr:nvSpPr>
          <cdr:spPr>
            <a:xfrm xmlns:a="http://schemas.openxmlformats.org/drawingml/2006/main">
              <a:off x="1246386" y="202492"/>
              <a:ext cx="4531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 - Transport</a:t>
              </a:r>
            </a:p>
          </cdr:txBody>
        </cdr:sp>
        <cdr:sp macro="" textlink="">
          <cdr:nvSpPr>
            <cdr:cNvPr id="211" name="Ltxb8b">
              <a:extLst xmlns:a="http://schemas.openxmlformats.org/drawingml/2006/main">
                <a:ext uri="{FF2B5EF4-FFF2-40B4-BE49-F238E27FC236}">
                  <a16:creationId xmlns:a16="http://schemas.microsoft.com/office/drawing/2014/main" id="{BDFC490A-0CA1-E832-82FD-C006F5024DAC}"/>
                </a:ext>
              </a:extLst>
            </cdr:cNvPr>
            <cdr:cNvSpPr/>
          </cdr:nvSpPr>
          <cdr:spPr>
            <a:xfrm xmlns:a="http://schemas.openxmlformats.org/drawingml/2006/main">
              <a:off x="1119386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5C5C5C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7" name="Ltxb9">
            <a:extLst xmlns:a="http://schemas.openxmlformats.org/drawingml/2006/main">
              <a:ext uri="{FF2B5EF4-FFF2-40B4-BE49-F238E27FC236}">
                <a16:creationId xmlns:a16="http://schemas.microsoft.com/office/drawing/2014/main" id="{D6A7685E-8229-038E-D3B5-64620513B6F0}"/>
              </a:ext>
            </a:extLst>
          </cdr:cNvPr>
          <cdr:cNvGrpSpPr/>
        </cdr:nvGrpSpPr>
        <cdr:grpSpPr>
          <a:xfrm xmlns:a="http://schemas.openxmlformats.org/drawingml/2006/main">
            <a:off x="1119386" y="303738"/>
            <a:ext cx="627202" cy="101246"/>
            <a:chOff x="1119386" y="303738"/>
            <a:chExt cx="627202" cy="101246"/>
          </a:xfrm>
        </cdr:grpSpPr>
        <cdr:sp macro="" textlink="">
          <cdr:nvSpPr>
            <cdr:cNvPr id="208" name="Ltxb9a">
              <a:extLst xmlns:a="http://schemas.openxmlformats.org/drawingml/2006/main">
                <a:ext uri="{FF2B5EF4-FFF2-40B4-BE49-F238E27FC236}">
                  <a16:creationId xmlns:a16="http://schemas.microsoft.com/office/drawing/2014/main" id="{E40B4B3B-FCC4-6C16-4E70-99978FED4993}"/>
                </a:ext>
              </a:extLst>
            </cdr:cNvPr>
            <cdr:cNvSpPr txBox="1"/>
          </cdr:nvSpPr>
          <cdr:spPr>
            <a:xfrm xmlns:a="http://schemas.openxmlformats.org/drawingml/2006/main">
              <a:off x="1246386" y="303738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 - Real estate</a:t>
              </a:r>
            </a:p>
          </cdr:txBody>
        </cdr:sp>
        <cdr:sp macro="" textlink="">
          <cdr:nvSpPr>
            <cdr:cNvPr id="209" name="Ltxb9b">
              <a:extLst xmlns:a="http://schemas.openxmlformats.org/drawingml/2006/main">
                <a:ext uri="{FF2B5EF4-FFF2-40B4-BE49-F238E27FC236}">
                  <a16:creationId xmlns:a16="http://schemas.microsoft.com/office/drawing/2014/main" id="{9DA64C63-5005-4F03-1DA2-F1F0BDB8C318}"/>
                </a:ext>
              </a:extLst>
            </cdr:cNvPr>
            <cdr:cNvSpPr/>
          </cdr:nvSpPr>
          <cdr:spPr>
            <a:xfrm xmlns:a="http://schemas.openxmlformats.org/drawingml/2006/main">
              <a:off x="1119386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3785</xdr:colOff>
      <xdr:row>1</xdr:row>
      <xdr:rowOff>19050</xdr:rowOff>
    </xdr:from>
    <xdr:to>
      <xdr:col>16</xdr:col>
      <xdr:colOff>600685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AA25A2-FD49-2EE1-821B-2870DD97D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0.07111</cdr:x>
      <cdr:y>0</cdr:y>
    </cdr:from>
    <cdr:to>
      <cdr:x>0.19563</cdr:x>
      <cdr:y>0.13744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2A8E18B4-C040-9759-151E-15D5E3D72FAA}"/>
            </a:ext>
          </a:extLst>
        </cdr:cNvPr>
        <cdr:cNvGrpSpPr/>
      </cdr:nvGrpSpPr>
      <cdr:grpSpPr>
        <a:xfrm xmlns:a="http://schemas.openxmlformats.org/drawingml/2006/main">
          <a:off x="215840" y="0"/>
          <a:ext cx="377956" cy="301097"/>
          <a:chOff x="0" y="0"/>
          <a:chExt cx="221065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D80C1A10-8652-DF7A-9CFC-4CF6C3FB56D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78296" cy="101246"/>
            <a:chOff x="0" y="0"/>
            <a:chExt cx="178296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34F512D-E9EB-2EAB-45C5-82ABB7D326A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12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C247A5A-5828-783D-D93A-F76804A81ABF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4DA5E8E1-4862-BA61-98CC-2411B45BEFC4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21065" cy="101246"/>
            <a:chOff x="0" y="101246"/>
            <a:chExt cx="221065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F3C5A3E-839A-855E-AAE8-DF03D2B04BA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59F2E20-FF75-5468-7E59-BF9FFB2CD67E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5F290FF0-64DF-F4BC-05E6-CE2EC88D4EAB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21065" cy="101246"/>
            <a:chOff x="0" y="202492"/>
            <a:chExt cx="221065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68BEDC6-CAFE-6B95-48A8-AA5BDA00508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6D1174A-7254-EC3A-F5A1-6B80241DC79B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603871</xdr:colOff>
      <xdr:row>1</xdr:row>
      <xdr:rowOff>13594</xdr:rowOff>
    </xdr:from>
    <xdr:to>
      <xdr:col>16</xdr:col>
      <xdr:colOff>584821</xdr:colOff>
      <xdr:row>13</xdr:row>
      <xdr:rowOff>177799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094B8E-4C7F-932F-7470-676EB155C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0.08665</cdr:x>
      <cdr:y>0</cdr:y>
    </cdr:from>
    <cdr:to>
      <cdr:x>0.99213</cdr:x>
      <cdr:y>0.17386</cdr:y>
    </cdr:to>
    <cdr:grpSp>
      <cdr:nvGrpSpPr>
        <cdr:cNvPr id="41" name="Legend">
          <a:extLst xmlns:a="http://schemas.openxmlformats.org/drawingml/2006/main">
            <a:ext uri="{FF2B5EF4-FFF2-40B4-BE49-F238E27FC236}">
              <a16:creationId xmlns:a16="http://schemas.microsoft.com/office/drawing/2014/main" id="{D97F03D4-31B1-202D-DBBE-DD51A837DB65}"/>
            </a:ext>
          </a:extLst>
        </cdr:cNvPr>
        <cdr:cNvGrpSpPr/>
      </cdr:nvGrpSpPr>
      <cdr:grpSpPr>
        <a:xfrm xmlns:a="http://schemas.openxmlformats.org/drawingml/2006/main">
          <a:off x="262459" y="0"/>
          <a:ext cx="2742653" cy="412745"/>
          <a:chOff x="0" y="0"/>
          <a:chExt cx="2757669" cy="404984"/>
        </a:xfrm>
      </cdr:grpSpPr>
      <cdr:grpSp>
        <cdr:nvGrpSpPr>
          <cdr:cNvPr id="42" name="Ltxb1">
            <a:extLst xmlns:a="http://schemas.openxmlformats.org/drawingml/2006/main">
              <a:ext uri="{FF2B5EF4-FFF2-40B4-BE49-F238E27FC236}">
                <a16:creationId xmlns:a16="http://schemas.microsoft.com/office/drawing/2014/main" id="{F9107296-32E2-73B7-49F3-B8D2AFDB4BD1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757669" cy="101246"/>
            <a:chOff x="0" y="0"/>
            <a:chExt cx="2757669" cy="101246"/>
          </a:xfrm>
        </cdr:grpSpPr>
        <cdr:sp macro="" textlink="">
          <cdr:nvSpPr>
            <cdr:cNvPr id="5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E4356A0-CDF0-E0D2-6BEB-5935CF78501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6306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Corporate bonds</a:t>
              </a:r>
            </a:p>
          </cdr:txBody>
        </cdr:sp>
        <cdr:sp macro="" textlink="">
          <cdr:nvSpPr>
            <cdr:cNvPr id="5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C028B63-2B58-783A-CF60-9D9228B9CDB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3" name="Ltxb2">
            <a:extLst xmlns:a="http://schemas.openxmlformats.org/drawingml/2006/main">
              <a:ext uri="{FF2B5EF4-FFF2-40B4-BE49-F238E27FC236}">
                <a16:creationId xmlns:a16="http://schemas.microsoft.com/office/drawing/2014/main" id="{B6570E5B-64CA-EC1F-EF14-2BBE8E74BD1E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757669" cy="101246"/>
            <a:chOff x="0" y="101246"/>
            <a:chExt cx="2757669" cy="101246"/>
          </a:xfrm>
        </cdr:grpSpPr>
        <cdr:sp macro="" textlink="">
          <cdr:nvSpPr>
            <cdr:cNvPr id="5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421A00B-8B1D-09BF-F86B-B97A922A92F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6306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Equity </a:t>
              </a:r>
            </a:p>
          </cdr:txBody>
        </cdr:sp>
        <cdr:sp macro="" textlink="">
          <cdr:nvSpPr>
            <cdr:cNvPr id="5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778A8FF-D9D8-9483-9877-3859AF3A60C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3">
            <a:extLst xmlns:a="http://schemas.openxmlformats.org/drawingml/2006/main">
              <a:ext uri="{FF2B5EF4-FFF2-40B4-BE49-F238E27FC236}">
                <a16:creationId xmlns:a16="http://schemas.microsoft.com/office/drawing/2014/main" id="{3C63563A-D21A-FF42-EE2B-7CCA74B4680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757669" cy="101246"/>
            <a:chOff x="0" y="202492"/>
            <a:chExt cx="2757669" cy="101246"/>
          </a:xfrm>
        </cdr:grpSpPr>
        <cdr:sp macro="" textlink="">
          <cdr:nvSpPr>
            <cdr:cNvPr id="4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940AF4F-36C3-AB2E-308D-B8EDAB5A055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6306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Government bonds</a:t>
              </a:r>
            </a:p>
          </cdr:txBody>
        </cdr:sp>
        <cdr:sp macro="" textlink="">
          <cdr:nvSpPr>
            <cdr:cNvPr id="4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1CE4668C-D761-8395-FBE5-319B5ACCAD0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4">
            <a:extLst xmlns:a="http://schemas.openxmlformats.org/drawingml/2006/main">
              <a:ext uri="{FF2B5EF4-FFF2-40B4-BE49-F238E27FC236}">
                <a16:creationId xmlns:a16="http://schemas.microsoft.com/office/drawing/2014/main" id="{A181FA1D-12A3-962B-58FC-AE366FC9DEA4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2757669" cy="101246"/>
            <a:chOff x="0" y="303738"/>
            <a:chExt cx="2757669" cy="101246"/>
          </a:xfrm>
        </cdr:grpSpPr>
        <cdr:sp macro="" textlink="">
          <cdr:nvSpPr>
            <cdr:cNvPr id="46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54AAB46E-CCEB-3F26-2A6D-2FAD225EB0C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26306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Collective Investment Undertakings</a:t>
              </a:r>
            </a:p>
          </cdr:txBody>
        </cdr:sp>
        <cdr:sp macro="" textlink="">
          <cdr:nvSpPr>
            <cdr:cNvPr id="47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D95DBE9F-1D12-0E47-438D-C193E9906521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17256</xdr:colOff>
      <xdr:row>1</xdr:row>
      <xdr:rowOff>17517</xdr:rowOff>
    </xdr:from>
    <xdr:to>
      <xdr:col>14</xdr:col>
      <xdr:colOff>584200</xdr:colOff>
      <xdr:row>13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1035</xdr:colOff>
      <xdr:row>0</xdr:row>
      <xdr:rowOff>176349</xdr:rowOff>
    </xdr:from>
    <xdr:to>
      <xdr:col>16</xdr:col>
      <xdr:colOff>597797</xdr:colOff>
      <xdr:row>14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4728E4-382C-EE8D-212C-D3FDFBA7D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0.07111</cdr:x>
      <cdr:y>0</cdr:y>
    </cdr:from>
    <cdr:to>
      <cdr:x>0.14394</cdr:x>
      <cdr:y>0.13744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C3987583-CBFC-7DAA-050F-F11A32DC81F7}"/>
            </a:ext>
          </a:extLst>
        </cdr:cNvPr>
        <cdr:cNvGrpSpPr/>
      </cdr:nvGrpSpPr>
      <cdr:grpSpPr>
        <a:xfrm xmlns:a="http://schemas.openxmlformats.org/drawingml/2006/main">
          <a:off x="215830" y="0"/>
          <a:ext cx="221051" cy="330969"/>
          <a:chOff x="0" y="0"/>
          <a:chExt cx="221065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7DCA9FA5-1C3F-E0D7-0B44-951598E14C2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78295" cy="101246"/>
            <a:chOff x="0" y="0"/>
            <a:chExt cx="178296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CE65C13-B2E4-5B73-73E5-80336F56CAE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12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1E57708-81AF-AD7F-C594-E84D6C9E934E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BDB49B94-6C5F-028A-4F81-12482A93E44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21065" cy="101246"/>
            <a:chOff x="0" y="101246"/>
            <a:chExt cx="221065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73873D2-9C1F-4BE1-D6A5-C67DC6365CD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97BF7E2-EA82-B859-905E-6C0FEB1BC449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7F170281-69D7-314C-D5FC-AF6AB599D21C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21065" cy="101246"/>
            <a:chOff x="0" y="202492"/>
            <a:chExt cx="221065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80386D1-4356-FB8C-5FDF-5E869050651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CEE6D5F-9500-3F83-D50F-6E7C86874B64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1311</xdr:colOff>
      <xdr:row>0</xdr:row>
      <xdr:rowOff>166408</xdr:rowOff>
    </xdr:from>
    <xdr:to>
      <xdr:col>16</xdr:col>
      <xdr:colOff>601386</xdr:colOff>
      <xdr:row>13</xdr:row>
      <xdr:rowOff>184149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027612-B30F-1403-A980-A7A6DB7C1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0.07111</cdr:x>
      <cdr:y>0</cdr:y>
    </cdr:from>
    <cdr:to>
      <cdr:x>0.14394</cdr:x>
      <cdr:y>0.13744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85B3971B-FA57-500D-14C9-7D23D16FB1BA}"/>
            </a:ext>
          </a:extLst>
        </cdr:cNvPr>
        <cdr:cNvGrpSpPr/>
      </cdr:nvGrpSpPr>
      <cdr:grpSpPr>
        <a:xfrm xmlns:a="http://schemas.openxmlformats.org/drawingml/2006/main">
          <a:off x="216066" y="0"/>
          <a:ext cx="221292" cy="331463"/>
          <a:chOff x="0" y="0"/>
          <a:chExt cx="221065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0188BD41-F902-1DB2-0E07-FA20B55DB4E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78296" cy="101246"/>
            <a:chOff x="0" y="0"/>
            <a:chExt cx="178296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5D39BAD-6AD5-F524-9785-D43E53562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12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8533857-2378-8AEA-D0E0-B634032664E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567BF6C0-4FB2-3B7A-8D7F-4CCED8FC934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21065" cy="101246"/>
            <a:chOff x="0" y="101246"/>
            <a:chExt cx="221065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0D49ECD-A85C-B439-31E4-68B2E0ADD7D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3F14EF1-7263-E154-CCD4-28084BB67B1E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999669AB-BDA7-38A8-3996-04F8F4C16E5E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21065" cy="101246"/>
            <a:chOff x="0" y="202492"/>
            <a:chExt cx="221065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7DC2E87-A799-81C0-E9FD-4D8F34C3CF3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E16E7DB-27D1-54E9-39B2-D3CA3CAEDCBA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592690</xdr:colOff>
      <xdr:row>1</xdr:row>
      <xdr:rowOff>8696</xdr:rowOff>
    </xdr:from>
    <xdr:to>
      <xdr:col>16</xdr:col>
      <xdr:colOff>603250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3BA508-B462-599A-6A5B-EC03466FE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0.08646</cdr:x>
      <cdr:y>0</cdr:y>
    </cdr:from>
    <cdr:to>
      <cdr:x>0.99309</cdr:x>
      <cdr:y>0.17401</cdr:y>
    </cdr:to>
    <cdr:grpSp>
      <cdr:nvGrpSpPr>
        <cdr:cNvPr id="41" name="Legend">
          <a:extLst xmlns:a="http://schemas.openxmlformats.org/drawingml/2006/main">
            <a:ext uri="{FF2B5EF4-FFF2-40B4-BE49-F238E27FC236}">
              <a16:creationId xmlns:a16="http://schemas.microsoft.com/office/drawing/2014/main" id="{1A168B21-2C36-77A6-D13D-84E1D583738B}"/>
            </a:ext>
          </a:extLst>
        </cdr:cNvPr>
        <cdr:cNvGrpSpPr/>
      </cdr:nvGrpSpPr>
      <cdr:grpSpPr>
        <a:xfrm xmlns:a="http://schemas.openxmlformats.org/drawingml/2006/main">
          <a:off x="264443" y="0"/>
          <a:ext cx="2772982" cy="415058"/>
          <a:chOff x="0" y="0"/>
          <a:chExt cx="2763880" cy="404984"/>
        </a:xfrm>
      </cdr:grpSpPr>
      <cdr:grpSp>
        <cdr:nvGrpSpPr>
          <cdr:cNvPr id="42" name="Ltxb1">
            <a:extLst xmlns:a="http://schemas.openxmlformats.org/drawingml/2006/main">
              <a:ext uri="{FF2B5EF4-FFF2-40B4-BE49-F238E27FC236}">
                <a16:creationId xmlns:a16="http://schemas.microsoft.com/office/drawing/2014/main" id="{64B9FB19-5247-2785-52E3-856AA9BB8658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763880" cy="101247"/>
            <a:chOff x="0" y="0"/>
            <a:chExt cx="2763880" cy="101246"/>
          </a:xfrm>
        </cdr:grpSpPr>
        <cdr:sp macro="" textlink="">
          <cdr:nvSpPr>
            <cdr:cNvPr id="5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D7B75AF-7D6C-89ED-6DBD-E023EAB40C5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63688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5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F6874B8-AD2D-7664-20EC-B7E605B52B01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3" name="Ltxb2">
            <a:extLst xmlns:a="http://schemas.openxmlformats.org/drawingml/2006/main">
              <a:ext uri="{FF2B5EF4-FFF2-40B4-BE49-F238E27FC236}">
                <a16:creationId xmlns:a16="http://schemas.microsoft.com/office/drawing/2014/main" id="{0E66829A-175C-2F2F-4A8B-B6FB5A45EDD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763880" cy="101246"/>
            <a:chOff x="0" y="101246"/>
            <a:chExt cx="2763880" cy="101246"/>
          </a:xfrm>
        </cdr:grpSpPr>
        <cdr:sp macro="" textlink="">
          <cdr:nvSpPr>
            <cdr:cNvPr id="5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5E7F312-E5DC-E612-EFC9-0D0442EC362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63688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5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E862A63-D7E1-0256-19BA-217A4C81666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3">
            <a:extLst xmlns:a="http://schemas.openxmlformats.org/drawingml/2006/main">
              <a:ext uri="{FF2B5EF4-FFF2-40B4-BE49-F238E27FC236}">
                <a16:creationId xmlns:a16="http://schemas.microsoft.com/office/drawing/2014/main" id="{822E58FC-8072-F046-B296-472BBAFE86BD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763880" cy="101246"/>
            <a:chOff x="0" y="202492"/>
            <a:chExt cx="2763880" cy="101246"/>
          </a:xfrm>
        </cdr:grpSpPr>
        <cdr:sp macro="" textlink="">
          <cdr:nvSpPr>
            <cdr:cNvPr id="4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EE86485-0E4A-4EE4-3FC1-2A9CED6C6DF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63688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4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1308867-7F43-F2D5-ED31-B360316EBE6F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4">
            <a:extLst xmlns:a="http://schemas.openxmlformats.org/drawingml/2006/main">
              <a:ext uri="{FF2B5EF4-FFF2-40B4-BE49-F238E27FC236}">
                <a16:creationId xmlns:a16="http://schemas.microsoft.com/office/drawing/2014/main" id="{E3BD0907-E413-9DF4-20BF-A9BB02908E5D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2763880" cy="101246"/>
            <a:chOff x="0" y="303738"/>
            <a:chExt cx="2763880" cy="101246"/>
          </a:xfrm>
        </cdr:grpSpPr>
        <cdr:sp macro="" textlink="">
          <cdr:nvSpPr>
            <cdr:cNvPr id="46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0C80F585-93A8-BCBE-7EB3-1EEB4FC74DF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263688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Share in assets in scope (rhs)</a:t>
              </a:r>
            </a:p>
          </cdr:txBody>
        </cdr:sp>
        <cdr:sp macro="" textlink="">
          <cdr:nvSpPr>
            <cdr:cNvPr id="47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19B8F1AB-CE41-C054-D6E3-892C343226AC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10283</xdr:colOff>
      <xdr:row>1</xdr:row>
      <xdr:rowOff>2275</xdr:rowOff>
    </xdr:from>
    <xdr:to>
      <xdr:col>16</xdr:col>
      <xdr:colOff>607184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FC8DDE-E900-A7D0-8E8C-C4571E8AE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0.08637</cdr:x>
      <cdr:y>0</cdr:y>
    </cdr:from>
    <cdr:to>
      <cdr:x>0.99112</cdr:x>
      <cdr:y>0.17401</cdr:y>
    </cdr:to>
    <cdr:grpSp>
      <cdr:nvGrpSpPr>
        <cdr:cNvPr id="67" name="Legend">
          <a:extLst xmlns:a="http://schemas.openxmlformats.org/drawingml/2006/main">
            <a:ext uri="{FF2B5EF4-FFF2-40B4-BE49-F238E27FC236}">
              <a16:creationId xmlns:a16="http://schemas.microsoft.com/office/drawing/2014/main" id="{16F58CC4-6A73-D8F4-B2F0-B47AAEE95B17}"/>
            </a:ext>
          </a:extLst>
        </cdr:cNvPr>
        <cdr:cNvGrpSpPr/>
      </cdr:nvGrpSpPr>
      <cdr:grpSpPr>
        <a:xfrm xmlns:a="http://schemas.openxmlformats.org/drawingml/2006/main">
          <a:off x="262159" y="0"/>
          <a:ext cx="2746189" cy="416175"/>
          <a:chOff x="0" y="0"/>
          <a:chExt cx="2764019" cy="404984"/>
        </a:xfrm>
      </cdr:grpSpPr>
      <cdr:grpSp>
        <cdr:nvGrpSpPr>
          <cdr:cNvPr id="68" name="Ltxb1">
            <a:extLst xmlns:a="http://schemas.openxmlformats.org/drawingml/2006/main">
              <a:ext uri="{FF2B5EF4-FFF2-40B4-BE49-F238E27FC236}">
                <a16:creationId xmlns:a16="http://schemas.microsoft.com/office/drawing/2014/main" id="{3E48987B-9E2D-F6DD-2C10-A1345743D5C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764019" cy="101247"/>
            <a:chOff x="0" y="0"/>
            <a:chExt cx="2764019" cy="101246"/>
          </a:xfrm>
        </cdr:grpSpPr>
        <cdr:sp macro="" textlink="">
          <cdr:nvSpPr>
            <cdr:cNvPr id="7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F72F4E5-479C-7068-62EC-80E5AA5899D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63701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7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DF8BA6E-9AB7-D24E-AB1F-BF2AD7EC9C7E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9" name="Ltxb2">
            <a:extLst xmlns:a="http://schemas.openxmlformats.org/drawingml/2006/main">
              <a:ext uri="{FF2B5EF4-FFF2-40B4-BE49-F238E27FC236}">
                <a16:creationId xmlns:a16="http://schemas.microsoft.com/office/drawing/2014/main" id="{41CC0412-567F-E058-0E5D-E28FC97D6A55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764019" cy="101246"/>
            <a:chOff x="0" y="101246"/>
            <a:chExt cx="2764019" cy="101246"/>
          </a:xfrm>
        </cdr:grpSpPr>
        <cdr:sp macro="" textlink="">
          <cdr:nvSpPr>
            <cdr:cNvPr id="7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0E658BC-21E7-0517-CD45-DF04D954230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63701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7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1FE59A9-05C3-3E15-2125-A987B514E953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0" name="Ltxb3">
            <a:extLst xmlns:a="http://schemas.openxmlformats.org/drawingml/2006/main">
              <a:ext uri="{FF2B5EF4-FFF2-40B4-BE49-F238E27FC236}">
                <a16:creationId xmlns:a16="http://schemas.microsoft.com/office/drawing/2014/main" id="{DBDDB3CF-FABB-581D-F425-A4E1275E06AE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764019" cy="101246"/>
            <a:chOff x="0" y="202492"/>
            <a:chExt cx="2764019" cy="101246"/>
          </a:xfrm>
        </cdr:grpSpPr>
        <cdr:sp macro="" textlink="">
          <cdr:nvSpPr>
            <cdr:cNvPr id="7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350FD84-3A79-E713-A733-264FE14A160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63701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7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47CCA22-D831-D2A0-0ED0-FFA73220139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1" name="Ltxb4">
            <a:extLst xmlns:a="http://schemas.openxmlformats.org/drawingml/2006/main">
              <a:ext uri="{FF2B5EF4-FFF2-40B4-BE49-F238E27FC236}">
                <a16:creationId xmlns:a16="http://schemas.microsoft.com/office/drawing/2014/main" id="{81A19A37-ED2E-5F34-5AA8-03321D9A3B74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2764019" cy="101246"/>
            <a:chOff x="0" y="303738"/>
            <a:chExt cx="2764019" cy="101246"/>
          </a:xfrm>
        </cdr:grpSpPr>
        <cdr:sp macro="" textlink="">
          <cdr:nvSpPr>
            <cdr:cNvPr id="7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021333B3-404E-93CF-D6D3-0BEE70B7DD8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263701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Share in assets in scope (rhs)</a:t>
              </a:r>
            </a:p>
          </cdr:txBody>
        </cdr:sp>
        <cdr:sp macro="" textlink="">
          <cdr:nvSpPr>
            <cdr:cNvPr id="7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A61E58B6-E370-0A3B-CF7A-217027782384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603250</xdr:colOff>
      <xdr:row>1</xdr:row>
      <xdr:rowOff>0</xdr:rowOff>
    </xdr:from>
    <xdr:to>
      <xdr:col>16</xdr:col>
      <xdr:colOff>413659</xdr:colOff>
      <xdr:row>13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E33F8-8FD1-BDD7-2036-827D270E2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8850" y="184150"/>
          <a:ext cx="2858409" cy="2374900"/>
        </a:xfrm>
        <a:prstGeom prst="rect">
          <a:avLst/>
        </a:prstGeom>
        <a:noFill/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25400</xdr:colOff>
      <xdr:row>1</xdr:row>
      <xdr:rowOff>0</xdr:rowOff>
    </xdr:from>
    <xdr:to>
      <xdr:col>16</xdr:col>
      <xdr:colOff>326390</xdr:colOff>
      <xdr:row>13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CA7EEF-8142-1699-1989-0343852CC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0600" y="184150"/>
          <a:ext cx="2739390" cy="238125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0.18472</cdr:x>
      <cdr:y>0</cdr:y>
    </cdr:from>
    <cdr:to>
      <cdr:x>0.54859</cdr:x>
      <cdr:y>0.29889</cdr:y>
    </cdr:to>
    <cdr:grpSp>
      <cdr:nvGrpSpPr>
        <cdr:cNvPr id="27" name="Legend">
          <a:extLst xmlns:a="http://schemas.openxmlformats.org/drawingml/2006/main">
            <a:ext uri="{FF2B5EF4-FFF2-40B4-BE49-F238E27FC236}">
              <a16:creationId xmlns:a16="http://schemas.microsoft.com/office/drawing/2014/main" id="{A7747A42-E176-A98D-E588-8BAA2C1EBCFD}"/>
            </a:ext>
          </a:extLst>
        </cdr:cNvPr>
        <cdr:cNvGrpSpPr/>
      </cdr:nvGrpSpPr>
      <cdr:grpSpPr>
        <a:xfrm xmlns:a="http://schemas.openxmlformats.org/drawingml/2006/main">
          <a:off x="329937" y="0"/>
          <a:ext cx="649924" cy="706496"/>
          <a:chOff x="0" y="0"/>
          <a:chExt cx="550386" cy="809968"/>
        </a:xfrm>
      </cdr:grpSpPr>
      <cdr:grpSp>
        <cdr:nvGrpSpPr>
          <cdr:cNvPr id="28" name="Ltxb1">
            <a:extLst xmlns:a="http://schemas.openxmlformats.org/drawingml/2006/main">
              <a:ext uri="{FF2B5EF4-FFF2-40B4-BE49-F238E27FC236}">
                <a16:creationId xmlns:a16="http://schemas.microsoft.com/office/drawing/2014/main" id="{96E791E2-F291-6F77-57EA-2E36568582E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68064" cy="101246"/>
            <a:chOff x="0" y="0"/>
            <a:chExt cx="268064" cy="101246"/>
          </a:xfrm>
        </cdr:grpSpPr>
        <cdr:sp macro="" textlink="">
          <cdr:nvSpPr>
            <cdr:cNvPr id="5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86740FF-A350-A6B6-2983-A7C8269DAF9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4106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Gas</a:t>
              </a:r>
            </a:p>
          </cdr:txBody>
        </cdr:sp>
        <cdr:sp macro="" textlink="">
          <cdr:nvSpPr>
            <cdr:cNvPr id="5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B3B651F-2156-D606-B810-F2D1F376C22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2">
            <a:extLst xmlns:a="http://schemas.openxmlformats.org/drawingml/2006/main">
              <a:ext uri="{FF2B5EF4-FFF2-40B4-BE49-F238E27FC236}">
                <a16:creationId xmlns:a16="http://schemas.microsoft.com/office/drawing/2014/main" id="{BCC5EB49-CC72-91D0-41D0-E32E78B3B9E1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85248" cy="101246"/>
            <a:chOff x="0" y="101246"/>
            <a:chExt cx="285248" cy="101246"/>
          </a:xfrm>
        </cdr:grpSpPr>
        <cdr:sp macro="" textlink="">
          <cdr:nvSpPr>
            <cdr:cNvPr id="4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5B6BEE8-E6B9-C266-130A-FCF4F825BC8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582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Coal</a:t>
              </a:r>
            </a:p>
          </cdr:txBody>
        </cdr:sp>
        <cdr:sp macro="" textlink="">
          <cdr:nvSpPr>
            <cdr:cNvPr id="4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2705B5D-EC21-5D8C-A963-107EFE66995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3">
            <a:extLst xmlns:a="http://schemas.openxmlformats.org/drawingml/2006/main">
              <a:ext uri="{FF2B5EF4-FFF2-40B4-BE49-F238E27FC236}">
                <a16:creationId xmlns:a16="http://schemas.microsoft.com/office/drawing/2014/main" id="{8BE99DB8-6338-9416-743C-1FE0B0368CCD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21065" cy="101246"/>
            <a:chOff x="0" y="202492"/>
            <a:chExt cx="221065" cy="101246"/>
          </a:xfrm>
        </cdr:grpSpPr>
        <cdr:sp macro="" textlink="">
          <cdr:nvSpPr>
            <cdr:cNvPr id="4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BA170D7-6BD8-77BA-8E5D-B3B86690EE7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Oil</a:t>
              </a:r>
            </a:p>
          </cdr:txBody>
        </cdr:sp>
        <cdr:sp macro="" textlink="">
          <cdr:nvSpPr>
            <cdr:cNvPr id="4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24D2A9F-066A-7461-D2F8-DF7A3AEB5451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4">
            <a:extLst xmlns:a="http://schemas.openxmlformats.org/drawingml/2006/main">
              <a:ext uri="{FF2B5EF4-FFF2-40B4-BE49-F238E27FC236}">
                <a16:creationId xmlns:a16="http://schemas.microsoft.com/office/drawing/2014/main" id="{D35DEA56-B3E0-877F-4E76-92072E4EE49D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422017" cy="101246"/>
            <a:chOff x="0" y="303738"/>
            <a:chExt cx="422017" cy="101246"/>
          </a:xfrm>
        </cdr:grpSpPr>
        <cdr:sp macro="" textlink="">
          <cdr:nvSpPr>
            <cdr:cNvPr id="44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0EE4E02-2061-EDDB-600E-D1F236C250B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Biomass</a:t>
              </a:r>
            </a:p>
          </cdr:txBody>
        </cdr:sp>
        <cdr:sp macro="" textlink="">
          <cdr:nvSpPr>
            <cdr:cNvPr id="45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F7B76069-817B-E17C-B6F1-397D61E03914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2FA1979F-862C-E3A9-B7CA-548E9EA8C645}"/>
              </a:ext>
            </a:extLst>
          </cdr:cNvPr>
          <cdr:cNvGrpSpPr/>
        </cdr:nvGrpSpPr>
        <cdr:grpSpPr>
          <a:xfrm xmlns:a="http://schemas.openxmlformats.org/drawingml/2006/main">
            <a:off x="0" y="404984"/>
            <a:ext cx="392137" cy="101246"/>
            <a:chOff x="0" y="404984"/>
            <a:chExt cx="392137" cy="101246"/>
          </a:xfrm>
        </cdr:grpSpPr>
        <cdr:sp macro="" textlink="">
          <cdr:nvSpPr>
            <cdr:cNvPr id="42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EFC4958-DDE2-1CC9-76E2-8405EBE3B13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404984"/>
              <a:ext cx="2651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Nuclear</a:t>
              </a:r>
            </a:p>
          </cdr:txBody>
        </cdr:sp>
        <cdr:sp macro="" textlink="">
          <cdr:nvSpPr>
            <cdr:cNvPr id="43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F470F884-D4ED-FEF0-A224-8D0DF2D4A691}"/>
                </a:ext>
              </a:extLst>
            </cdr:cNvPr>
            <cdr:cNvSpPr/>
          </cdr:nvSpPr>
          <cdr:spPr>
            <a:xfrm xmlns:a="http://schemas.openxmlformats.org/drawingml/2006/main">
              <a:off x="0" y="423857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6">
            <a:extLst xmlns:a="http://schemas.openxmlformats.org/drawingml/2006/main">
              <a:ext uri="{FF2B5EF4-FFF2-40B4-BE49-F238E27FC236}">
                <a16:creationId xmlns:a16="http://schemas.microsoft.com/office/drawing/2014/main" id="{A179431D-1AB8-B0A3-F9D6-18B2FD3EAF08}"/>
              </a:ext>
            </a:extLst>
          </cdr:cNvPr>
          <cdr:cNvGrpSpPr/>
        </cdr:nvGrpSpPr>
        <cdr:grpSpPr>
          <a:xfrm xmlns:a="http://schemas.openxmlformats.org/drawingml/2006/main">
            <a:off x="0" y="506230"/>
            <a:ext cx="550386" cy="101246"/>
            <a:chOff x="0" y="506230"/>
            <a:chExt cx="550386" cy="101246"/>
          </a:xfrm>
        </cdr:grpSpPr>
        <cdr:sp macro="" textlink="">
          <cdr:nvSpPr>
            <cdr:cNvPr id="40" name="Ltxb6a">
              <a:extLst xmlns:a="http://schemas.openxmlformats.org/drawingml/2006/main">
                <a:ext uri="{FF2B5EF4-FFF2-40B4-BE49-F238E27FC236}">
                  <a16:creationId xmlns:a16="http://schemas.microsoft.com/office/drawing/2014/main" id="{C25049EA-A5AB-5904-C513-4B54EE17A02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506230"/>
              <a:ext cx="423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Renewables</a:t>
              </a:r>
            </a:p>
          </cdr:txBody>
        </cdr:sp>
        <cdr:sp macro="" textlink="">
          <cdr:nvSpPr>
            <cdr:cNvPr id="41" name="Ltxb6b">
              <a:extLst xmlns:a="http://schemas.openxmlformats.org/drawingml/2006/main">
                <a:ext uri="{FF2B5EF4-FFF2-40B4-BE49-F238E27FC236}">
                  <a16:creationId xmlns:a16="http://schemas.microsoft.com/office/drawing/2014/main" id="{CE8D7B94-1E95-8422-21E1-26DA39F2EF49}"/>
                </a:ext>
              </a:extLst>
            </cdr:cNvPr>
            <cdr:cNvSpPr/>
          </cdr:nvSpPr>
          <cdr:spPr>
            <a:xfrm xmlns:a="http://schemas.openxmlformats.org/drawingml/2006/main">
              <a:off x="0" y="52510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781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7">
            <a:extLst xmlns:a="http://schemas.openxmlformats.org/drawingml/2006/main">
              <a:ext uri="{FF2B5EF4-FFF2-40B4-BE49-F238E27FC236}">
                <a16:creationId xmlns:a16="http://schemas.microsoft.com/office/drawing/2014/main" id="{83EC70FC-E22B-F370-AB5B-339613C09104}"/>
              </a:ext>
            </a:extLst>
          </cdr:cNvPr>
          <cdr:cNvGrpSpPr/>
        </cdr:nvGrpSpPr>
        <cdr:grpSpPr>
          <a:xfrm xmlns:a="http://schemas.openxmlformats.org/drawingml/2006/main">
            <a:off x="0" y="607476"/>
            <a:ext cx="345008" cy="101246"/>
            <a:chOff x="0" y="607476"/>
            <a:chExt cx="345008" cy="101246"/>
          </a:xfrm>
        </cdr:grpSpPr>
        <cdr:sp macro="" textlink="">
          <cdr:nvSpPr>
            <cdr:cNvPr id="38" name="Ltxb7a">
              <a:extLst xmlns:a="http://schemas.openxmlformats.org/drawingml/2006/main">
                <a:ext uri="{FF2B5EF4-FFF2-40B4-BE49-F238E27FC236}">
                  <a16:creationId xmlns:a16="http://schemas.microsoft.com/office/drawing/2014/main" id="{7B171A76-03D5-20E4-36F6-1AF0D3678B8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607476"/>
              <a:ext cx="21800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Waste</a:t>
              </a:r>
            </a:p>
          </cdr:txBody>
        </cdr:sp>
        <cdr:sp macro="" textlink="">
          <cdr:nvSpPr>
            <cdr:cNvPr id="39" name="Ltxb7b">
              <a:extLst xmlns:a="http://schemas.openxmlformats.org/drawingml/2006/main">
                <a:ext uri="{FF2B5EF4-FFF2-40B4-BE49-F238E27FC236}">
                  <a16:creationId xmlns:a16="http://schemas.microsoft.com/office/drawing/2014/main" id="{FDE58717-BA10-D686-A7D5-014E2FA73376}"/>
                </a:ext>
              </a:extLst>
            </cdr:cNvPr>
            <cdr:cNvSpPr/>
          </cdr:nvSpPr>
          <cdr:spPr>
            <a:xfrm xmlns:a="http://schemas.openxmlformats.org/drawingml/2006/main">
              <a:off x="0" y="62634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8139C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8">
            <a:extLst xmlns:a="http://schemas.openxmlformats.org/drawingml/2006/main">
              <a:ext uri="{FF2B5EF4-FFF2-40B4-BE49-F238E27FC236}">
                <a16:creationId xmlns:a16="http://schemas.microsoft.com/office/drawing/2014/main" id="{A68491EC-D697-8EC1-2622-3D0CAD3AA5AC}"/>
              </a:ext>
            </a:extLst>
          </cdr:cNvPr>
          <cdr:cNvGrpSpPr/>
        </cdr:nvGrpSpPr>
        <cdr:grpSpPr>
          <a:xfrm xmlns:a="http://schemas.openxmlformats.org/drawingml/2006/main">
            <a:off x="0" y="708722"/>
            <a:ext cx="456193" cy="101246"/>
            <a:chOff x="0" y="708722"/>
            <a:chExt cx="456193" cy="101246"/>
          </a:xfrm>
        </cdr:grpSpPr>
        <cdr:sp macro="" textlink="">
          <cdr:nvSpPr>
            <cdr:cNvPr id="36" name="Ltxb8a">
              <a:extLst xmlns:a="http://schemas.openxmlformats.org/drawingml/2006/main">
                <a:ext uri="{FF2B5EF4-FFF2-40B4-BE49-F238E27FC236}">
                  <a16:creationId xmlns:a16="http://schemas.microsoft.com/office/drawing/2014/main" id="{B3299C4A-98AA-D65D-C253-380CDE7E290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708722"/>
              <a:ext cx="3291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Electricity</a:t>
              </a:r>
            </a:p>
          </cdr:txBody>
        </cdr:sp>
        <cdr:sp macro="" textlink="">
          <cdr:nvSpPr>
            <cdr:cNvPr id="37" name="Ltxb8b">
              <a:extLst xmlns:a="http://schemas.openxmlformats.org/drawingml/2006/main">
                <a:ext uri="{FF2B5EF4-FFF2-40B4-BE49-F238E27FC236}">
                  <a16:creationId xmlns:a16="http://schemas.microsoft.com/office/drawing/2014/main" id="{6660B5B2-7716-0630-9FEB-0F292B53B917}"/>
                </a:ext>
              </a:extLst>
            </cdr:cNvPr>
            <cdr:cNvSpPr/>
          </cdr:nvSpPr>
          <cdr:spPr>
            <a:xfrm xmlns:a="http://schemas.openxmlformats.org/drawingml/2006/main">
              <a:off x="0" y="72759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5C5C5C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5617</xdr:colOff>
      <xdr:row>1</xdr:row>
      <xdr:rowOff>4882</xdr:rowOff>
    </xdr:from>
    <xdr:to>
      <xdr:col>16</xdr:col>
      <xdr:colOff>602517</xdr:colOff>
      <xdr:row>13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4223F9-F891-84A9-F09F-D5F875236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0.08637</cdr:x>
      <cdr:y>0</cdr:y>
    </cdr:from>
    <cdr:to>
      <cdr:x>0.9906</cdr:x>
      <cdr:y>0.17474</cdr:y>
    </cdr:to>
    <cdr:grpSp>
      <cdr:nvGrpSpPr>
        <cdr:cNvPr id="41" name="Legend">
          <a:extLst xmlns:a="http://schemas.openxmlformats.org/drawingml/2006/main">
            <a:ext uri="{FF2B5EF4-FFF2-40B4-BE49-F238E27FC236}">
              <a16:creationId xmlns:a16="http://schemas.microsoft.com/office/drawing/2014/main" id="{97F03ED4-692B-D40B-097C-F738069C8A3B}"/>
            </a:ext>
          </a:extLst>
        </cdr:cNvPr>
        <cdr:cNvGrpSpPr/>
      </cdr:nvGrpSpPr>
      <cdr:grpSpPr>
        <a:xfrm xmlns:a="http://schemas.openxmlformats.org/drawingml/2006/main">
          <a:off x="262159" y="0"/>
          <a:ext cx="2744609" cy="416356"/>
          <a:chOff x="0" y="0"/>
          <a:chExt cx="2747453" cy="404984"/>
        </a:xfrm>
      </cdr:grpSpPr>
      <cdr:grpSp>
        <cdr:nvGrpSpPr>
          <cdr:cNvPr id="42" name="Ltxb1">
            <a:extLst xmlns:a="http://schemas.openxmlformats.org/drawingml/2006/main">
              <a:ext uri="{FF2B5EF4-FFF2-40B4-BE49-F238E27FC236}">
                <a16:creationId xmlns:a16="http://schemas.microsoft.com/office/drawing/2014/main" id="{8F812195-0232-1BC3-1B2C-43C9CA56982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747453" cy="101246"/>
            <a:chOff x="0" y="0"/>
            <a:chExt cx="2747453" cy="101246"/>
          </a:xfrm>
        </cdr:grpSpPr>
        <cdr:sp macro="" textlink="">
          <cdr:nvSpPr>
            <cdr:cNvPr id="5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65549EB-EC0A-C57F-5186-B49C50AADEE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6204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5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06D67E5-95F7-96A7-1D5D-1C49F044697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3" name="Ltxb2">
            <a:extLst xmlns:a="http://schemas.openxmlformats.org/drawingml/2006/main">
              <a:ext uri="{FF2B5EF4-FFF2-40B4-BE49-F238E27FC236}">
                <a16:creationId xmlns:a16="http://schemas.microsoft.com/office/drawing/2014/main" id="{8CD6BD98-2DF4-407C-4191-B6DD47FD8A30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747453" cy="101246"/>
            <a:chOff x="0" y="101246"/>
            <a:chExt cx="2747453" cy="101246"/>
          </a:xfrm>
        </cdr:grpSpPr>
        <cdr:sp macro="" textlink="">
          <cdr:nvSpPr>
            <cdr:cNvPr id="5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059ECD8-7C9A-39FF-4DB5-D9876BB775F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6204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5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70EEA90-B435-0FB7-74C8-455981C99AC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3">
            <a:extLst xmlns:a="http://schemas.openxmlformats.org/drawingml/2006/main">
              <a:ext uri="{FF2B5EF4-FFF2-40B4-BE49-F238E27FC236}">
                <a16:creationId xmlns:a16="http://schemas.microsoft.com/office/drawing/2014/main" id="{5F20C7B4-8B70-C7D6-582D-F682F7998A8D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747453" cy="101246"/>
            <a:chOff x="0" y="202492"/>
            <a:chExt cx="2747453" cy="101246"/>
          </a:xfrm>
        </cdr:grpSpPr>
        <cdr:sp macro="" textlink="">
          <cdr:nvSpPr>
            <cdr:cNvPr id="4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BD0F186-3BA7-314C-2110-529C2BDE408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6204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4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CDB2EBF-3E31-AEE3-8E68-CF60C6E989D6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4">
            <a:extLst xmlns:a="http://schemas.openxmlformats.org/drawingml/2006/main">
              <a:ext uri="{FF2B5EF4-FFF2-40B4-BE49-F238E27FC236}">
                <a16:creationId xmlns:a16="http://schemas.microsoft.com/office/drawing/2014/main" id="{58934827-FDBC-458F-F59F-B8532B84451D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2747453" cy="101246"/>
            <a:chOff x="0" y="303738"/>
            <a:chExt cx="2747453" cy="101246"/>
          </a:xfrm>
        </cdr:grpSpPr>
        <cdr:sp macro="" textlink="">
          <cdr:nvSpPr>
            <cdr:cNvPr id="46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9B8F601-A75D-0151-D9F6-D373AF6E716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26204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Share in investments in scope (rhs)</a:t>
              </a:r>
            </a:p>
          </cdr:txBody>
        </cdr:sp>
        <cdr:sp macro="" textlink="">
          <cdr:nvSpPr>
            <cdr:cNvPr id="47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53C07B4-EDE2-E545-C79F-E31FE24846EF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18928</xdr:colOff>
      <xdr:row>1</xdr:row>
      <xdr:rowOff>6470</xdr:rowOff>
    </xdr:from>
    <xdr:to>
      <xdr:col>17</xdr:col>
      <xdr:colOff>6228</xdr:colOff>
      <xdr:row>14</xdr:row>
      <xdr:rowOff>12699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357320-EA8C-A9E4-860F-D32EDE2A5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0.08637</cdr:x>
      <cdr:y>0</cdr:y>
    </cdr:from>
    <cdr:to>
      <cdr:x>0.99036</cdr:x>
      <cdr:y>0.17301</cdr:y>
    </cdr:to>
    <cdr:grpSp>
      <cdr:nvGrpSpPr>
        <cdr:cNvPr id="41" name="Legend">
          <a:extLst xmlns:a="http://schemas.openxmlformats.org/drawingml/2006/main">
            <a:ext uri="{FF2B5EF4-FFF2-40B4-BE49-F238E27FC236}">
              <a16:creationId xmlns:a16="http://schemas.microsoft.com/office/drawing/2014/main" id="{FFD4BB89-E4DA-4340-2206-7781361A00D9}"/>
            </a:ext>
          </a:extLst>
        </cdr:cNvPr>
        <cdr:cNvGrpSpPr/>
      </cdr:nvGrpSpPr>
      <cdr:grpSpPr>
        <a:xfrm xmlns:a="http://schemas.openxmlformats.org/drawingml/2006/main">
          <a:off x="262159" y="0"/>
          <a:ext cx="2743881" cy="415255"/>
          <a:chOff x="0" y="0"/>
          <a:chExt cx="2740126" cy="404984"/>
        </a:xfrm>
      </cdr:grpSpPr>
      <cdr:grpSp>
        <cdr:nvGrpSpPr>
          <cdr:cNvPr id="42" name="Ltxb1">
            <a:extLst xmlns:a="http://schemas.openxmlformats.org/drawingml/2006/main">
              <a:ext uri="{FF2B5EF4-FFF2-40B4-BE49-F238E27FC236}">
                <a16:creationId xmlns:a16="http://schemas.microsoft.com/office/drawing/2014/main" id="{E1A5E2AA-35BA-82AA-9444-324300D6504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740126" cy="101246"/>
            <a:chOff x="0" y="0"/>
            <a:chExt cx="2740126" cy="101246"/>
          </a:xfrm>
        </cdr:grpSpPr>
        <cdr:sp macro="" textlink="">
          <cdr:nvSpPr>
            <cdr:cNvPr id="5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13A3681-9A21-2EBA-896B-5C6ADC2BD97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6131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5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8151B9B-F891-2B1D-D2AB-32D3530FD99F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3" name="Ltxb2">
            <a:extLst xmlns:a="http://schemas.openxmlformats.org/drawingml/2006/main">
              <a:ext uri="{FF2B5EF4-FFF2-40B4-BE49-F238E27FC236}">
                <a16:creationId xmlns:a16="http://schemas.microsoft.com/office/drawing/2014/main" id="{259A4B0B-023B-9865-E77E-75919D89636A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740126" cy="101246"/>
            <a:chOff x="0" y="101246"/>
            <a:chExt cx="2740126" cy="101246"/>
          </a:xfrm>
        </cdr:grpSpPr>
        <cdr:sp macro="" textlink="">
          <cdr:nvSpPr>
            <cdr:cNvPr id="5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895188E-B7DF-00EE-6E75-DDECA4BA280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6131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5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6091428-4F66-027C-486D-6D2C7F44D9A2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3">
            <a:extLst xmlns:a="http://schemas.openxmlformats.org/drawingml/2006/main">
              <a:ext uri="{FF2B5EF4-FFF2-40B4-BE49-F238E27FC236}">
                <a16:creationId xmlns:a16="http://schemas.microsoft.com/office/drawing/2014/main" id="{1102F3D0-639D-E573-CA34-17F16E8CBF87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740126" cy="101246"/>
            <a:chOff x="0" y="202492"/>
            <a:chExt cx="2740126" cy="101246"/>
          </a:xfrm>
        </cdr:grpSpPr>
        <cdr:sp macro="" textlink="">
          <cdr:nvSpPr>
            <cdr:cNvPr id="4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8C571BD-AD89-E8C9-EFF5-BBE1E0C24AB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6131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4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4E9B0F5-D94E-B691-543A-652638207FBA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4">
            <a:extLst xmlns:a="http://schemas.openxmlformats.org/drawingml/2006/main">
              <a:ext uri="{FF2B5EF4-FFF2-40B4-BE49-F238E27FC236}">
                <a16:creationId xmlns:a16="http://schemas.microsoft.com/office/drawing/2014/main" id="{75DF04D4-9CAB-5AB5-10BC-4CAFB70644C7}"/>
              </a:ext>
            </a:extLst>
          </cdr:cNvPr>
          <cdr:cNvGrpSpPr/>
        </cdr:nvGrpSpPr>
        <cdr:grpSpPr>
          <a:xfrm xmlns:a="http://schemas.openxmlformats.org/drawingml/2006/main">
            <a:off x="0" y="303739"/>
            <a:ext cx="2740126" cy="101245"/>
            <a:chOff x="0" y="303738"/>
            <a:chExt cx="2740126" cy="101246"/>
          </a:xfrm>
        </cdr:grpSpPr>
        <cdr:sp macro="" textlink="">
          <cdr:nvSpPr>
            <cdr:cNvPr id="46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1DBB4988-F222-4632-F822-413675E7C2A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26131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Share in investments in scope (rhs)</a:t>
              </a:r>
            </a:p>
          </cdr:txBody>
        </cdr:sp>
        <cdr:sp macro="" textlink="">
          <cdr:nvSpPr>
            <cdr:cNvPr id="47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47A67BE-784F-EAC3-8866-DC1635247138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7937</xdr:colOff>
      <xdr:row>1</xdr:row>
      <xdr:rowOff>4762</xdr:rowOff>
    </xdr:from>
    <xdr:to>
      <xdr:col>16</xdr:col>
      <xdr:colOff>608012</xdr:colOff>
      <xdr:row>13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047D8D-5CC1-FB6D-9B90-D60242340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0.06274</cdr:x>
      <cdr:y>0</cdr:y>
    </cdr:from>
    <cdr:to>
      <cdr:x>0.49482</cdr:x>
      <cdr:y>0.09559</cdr:y>
    </cdr:to>
    <cdr:grpSp>
      <cdr:nvGrpSpPr>
        <cdr:cNvPr id="9" name="Legend">
          <a:extLst xmlns:a="http://schemas.openxmlformats.org/drawingml/2006/main">
            <a:ext uri="{FF2B5EF4-FFF2-40B4-BE49-F238E27FC236}">
              <a16:creationId xmlns:a16="http://schemas.microsoft.com/office/drawing/2014/main" id="{C66B00C1-A44F-B03F-6A8F-3D31AD692BFD}"/>
            </a:ext>
          </a:extLst>
        </cdr:cNvPr>
        <cdr:cNvGrpSpPr/>
      </cdr:nvGrpSpPr>
      <cdr:grpSpPr>
        <a:xfrm xmlns:a="http://schemas.openxmlformats.org/drawingml/2006/main">
          <a:off x="190634" y="0"/>
          <a:ext cx="1312864" cy="227775"/>
          <a:chOff x="0" y="0"/>
          <a:chExt cx="1311491" cy="202492"/>
        </a:xfrm>
      </cdr:grpSpPr>
      <cdr:grpSp>
        <cdr:nvGrpSpPr>
          <cdr:cNvPr id="10" name="Ltxb1">
            <a:extLst xmlns:a="http://schemas.openxmlformats.org/drawingml/2006/main">
              <a:ext uri="{FF2B5EF4-FFF2-40B4-BE49-F238E27FC236}">
                <a16:creationId xmlns:a16="http://schemas.microsoft.com/office/drawing/2014/main" id="{B5F31CFE-6445-3BBE-DA60-D0C5B106C17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311491" cy="101246"/>
            <a:chOff x="0" y="0"/>
            <a:chExt cx="1311491" cy="101246"/>
          </a:xfrm>
        </cdr:grpSpPr>
        <cdr:sp macro="" textlink="">
          <cdr:nvSpPr>
            <cdr:cNvPr id="1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0F62CF8-3AD7-1686-8A85-B76A897EBD1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18449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Neither unit-linked nor index-linked</a:t>
              </a:r>
            </a:p>
          </cdr:txBody>
        </cdr:sp>
        <cdr:sp macro="" textlink="">
          <cdr:nvSpPr>
            <cdr:cNvPr id="1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74B48BC-6FC1-307E-3B1E-A222387C424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2">
            <a:extLst xmlns:a="http://schemas.openxmlformats.org/drawingml/2006/main">
              <a:ext uri="{FF2B5EF4-FFF2-40B4-BE49-F238E27FC236}">
                <a16:creationId xmlns:a16="http://schemas.microsoft.com/office/drawing/2014/main" id="{B7F43D25-8621-3072-F8A4-E5FF358E033A}"/>
              </a:ext>
            </a:extLst>
          </cdr:cNvPr>
          <cdr:cNvGrpSpPr/>
        </cdr:nvGrpSpPr>
        <cdr:grpSpPr>
          <a:xfrm xmlns:a="http://schemas.openxmlformats.org/drawingml/2006/main">
            <a:off x="0" y="101248"/>
            <a:ext cx="1012180" cy="101244"/>
            <a:chOff x="0" y="101246"/>
            <a:chExt cx="1012179" cy="101246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5A1F9D0-2356-AAB7-37C1-31445C3D00A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88517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Unit-linked or index-linked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8720282-CBAD-6DC9-D736-3CEBE74963C7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</xdr:colOff>
      <xdr:row>0</xdr:row>
      <xdr:rowOff>182837</xdr:rowOff>
    </xdr:from>
    <xdr:to>
      <xdr:col>16</xdr:col>
      <xdr:colOff>601663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FEF75C-BBFB-38FA-A440-EBC86DC98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0.06274</cdr:x>
      <cdr:y>0</cdr:y>
    </cdr:from>
    <cdr:to>
      <cdr:x>0.39477</cdr:x>
      <cdr:y>0.09588</cdr:y>
    </cdr:to>
    <cdr:grpSp>
      <cdr:nvGrpSpPr>
        <cdr:cNvPr id="9" name="Legend">
          <a:extLst xmlns:a="http://schemas.openxmlformats.org/drawingml/2006/main">
            <a:ext uri="{FF2B5EF4-FFF2-40B4-BE49-F238E27FC236}">
              <a16:creationId xmlns:a16="http://schemas.microsoft.com/office/drawing/2014/main" id="{CEC21B8A-8F39-A9FB-6D89-B40630065529}"/>
            </a:ext>
          </a:extLst>
        </cdr:cNvPr>
        <cdr:cNvGrpSpPr/>
      </cdr:nvGrpSpPr>
      <cdr:grpSpPr>
        <a:xfrm xmlns:a="http://schemas.openxmlformats.org/drawingml/2006/main">
          <a:off x="190435" y="0"/>
          <a:ext cx="1007811" cy="229658"/>
          <a:chOff x="0" y="0"/>
          <a:chExt cx="1007819" cy="202493"/>
        </a:xfrm>
      </cdr:grpSpPr>
      <cdr:grpSp>
        <cdr:nvGrpSpPr>
          <cdr:cNvPr id="10" name="Ltxb1">
            <a:extLst xmlns:a="http://schemas.openxmlformats.org/drawingml/2006/main">
              <a:ext uri="{FF2B5EF4-FFF2-40B4-BE49-F238E27FC236}">
                <a16:creationId xmlns:a16="http://schemas.microsoft.com/office/drawing/2014/main" id="{EE8783C4-4F18-F2AB-10EF-E92E4BE4125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007819" cy="101244"/>
            <a:chOff x="0" y="0"/>
            <a:chExt cx="1007819" cy="101246"/>
          </a:xfrm>
        </cdr:grpSpPr>
        <cdr:sp macro="" textlink="">
          <cdr:nvSpPr>
            <cdr:cNvPr id="1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0026818-1CC8-8FD4-27D9-E975E8A03BE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88081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Mixed and defined benefit</a:t>
              </a:r>
            </a:p>
          </cdr:txBody>
        </cdr:sp>
        <cdr:sp macro="" textlink="">
          <cdr:nvSpPr>
            <cdr:cNvPr id="1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F939463-5502-CD88-6F56-A8A03AC3FD3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2">
            <a:extLst xmlns:a="http://schemas.openxmlformats.org/drawingml/2006/main">
              <a:ext uri="{FF2B5EF4-FFF2-40B4-BE49-F238E27FC236}">
                <a16:creationId xmlns:a16="http://schemas.microsoft.com/office/drawing/2014/main" id="{6E272359-CEBD-FC34-EBBF-B2721A73FC45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811163" cy="101247"/>
            <a:chOff x="0" y="101246"/>
            <a:chExt cx="811162" cy="101246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E0C3644-1343-CB00-D80D-F6FFBBB5D49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68416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Defined contribution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CF0E538-3DFD-C655-0D20-02F20DC1B058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608497</xdr:colOff>
      <xdr:row>0</xdr:row>
      <xdr:rowOff>178558</xdr:rowOff>
    </xdr:from>
    <xdr:to>
      <xdr:col>17</xdr:col>
      <xdr:colOff>12701</xdr:colOff>
      <xdr:row>14</xdr:row>
      <xdr:rowOff>12699</xdr:rowOff>
    </xdr:to>
    <xdr:graphicFrame macro="">
      <xdr:nvGraphicFramePr>
        <xdr:cNvPr id="2" name="Legend">
          <a:extLst>
            <a:ext uri="{FF2B5EF4-FFF2-40B4-BE49-F238E27FC236}">
              <a16:creationId xmlns:a16="http://schemas.microsoft.com/office/drawing/2014/main" id="{CA4E1342-AB55-8769-8036-A4C8BC6B8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0.05601</cdr:x>
      <cdr:y>0</cdr:y>
    </cdr:from>
    <cdr:to>
      <cdr:x>0.33649</cdr:x>
      <cdr:y>0.09631</cdr:y>
    </cdr:to>
    <cdr:grpSp>
      <cdr:nvGrpSpPr>
        <cdr:cNvPr id="65" name="Legend">
          <a:extLst xmlns:a="http://schemas.openxmlformats.org/drawingml/2006/main">
            <a:ext uri="{FF2B5EF4-FFF2-40B4-BE49-F238E27FC236}">
              <a16:creationId xmlns:a16="http://schemas.microsoft.com/office/drawing/2014/main" id="{5218AED4-62D4-B0D1-5558-E82138462D74}"/>
            </a:ext>
          </a:extLst>
        </cdr:cNvPr>
        <cdr:cNvGrpSpPr/>
      </cdr:nvGrpSpPr>
      <cdr:grpSpPr>
        <a:xfrm xmlns:a="http://schemas.openxmlformats.org/drawingml/2006/main">
          <a:off x="171492" y="0"/>
          <a:ext cx="858774" cy="232323"/>
          <a:chOff x="0" y="0"/>
          <a:chExt cx="695617" cy="202492"/>
        </a:xfrm>
      </cdr:grpSpPr>
      <cdr:grpSp>
        <cdr:nvGrpSpPr>
          <cdr:cNvPr id="66" name="Ltxb1">
            <a:extLst xmlns:a="http://schemas.openxmlformats.org/drawingml/2006/main">
              <a:ext uri="{FF2B5EF4-FFF2-40B4-BE49-F238E27FC236}">
                <a16:creationId xmlns:a16="http://schemas.microsoft.com/office/drawing/2014/main" id="{192F163C-9D5F-0362-C08C-62592025EE2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35794" cy="101246"/>
            <a:chOff x="0" y="0"/>
            <a:chExt cx="635794" cy="101246"/>
          </a:xfrm>
        </cdr:grpSpPr>
        <cdr:sp macro="" textlink="">
          <cdr:nvSpPr>
            <cdr:cNvPr id="7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933D482-541E-FF9D-F5C0-1010CCBF746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879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Total exposure</a:t>
              </a:r>
            </a:p>
          </cdr:txBody>
        </cdr:sp>
        <cdr:sp macro="" textlink="">
          <cdr:nvSpPr>
            <cdr:cNvPr id="7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CF515-EBC0-D799-AB55-7BE1E61857F4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7" name="Ltxb2">
            <a:extLst xmlns:a="http://schemas.openxmlformats.org/drawingml/2006/main">
              <a:ext uri="{FF2B5EF4-FFF2-40B4-BE49-F238E27FC236}">
                <a16:creationId xmlns:a16="http://schemas.microsoft.com/office/drawing/2014/main" id="{C35BE57E-D693-02DD-BFA8-34FE20A5C1E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95617" cy="101246"/>
            <a:chOff x="0" y="101246"/>
            <a:chExt cx="695617" cy="101246"/>
          </a:xfrm>
        </cdr:grpSpPr>
        <cdr:sp macro="" textlink="">
          <cdr:nvSpPr>
            <cdr:cNvPr id="6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FB16474-BC5A-D5C4-76D8-13B0636595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686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Number of funds</a:t>
              </a:r>
            </a:p>
          </cdr:txBody>
        </cdr:sp>
        <cdr:sp macro="" textlink="">
          <cdr:nvSpPr>
            <cdr:cNvPr id="6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A7E7DBB-D7E0-B0B8-462F-D5DB7DE43A7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23446</xdr:colOff>
      <xdr:row>1</xdr:row>
      <xdr:rowOff>21858</xdr:rowOff>
    </xdr:from>
    <xdr:to>
      <xdr:col>14</xdr:col>
      <xdr:colOff>603250</xdr:colOff>
      <xdr:row>13</xdr:row>
      <xdr:rowOff>171450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607922</xdr:colOff>
      <xdr:row>1</xdr:row>
      <xdr:rowOff>19050</xdr:rowOff>
    </xdr:from>
    <xdr:to>
      <xdr:col>19</xdr:col>
      <xdr:colOff>353287</xdr:colOff>
      <xdr:row>13</xdr:row>
      <xdr:rowOff>177800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C026C5AC-2171-0C97-62DF-80F85C148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607803</xdr:colOff>
      <xdr:row>0</xdr:row>
      <xdr:rowOff>184080</xdr:rowOff>
    </xdr:from>
    <xdr:to>
      <xdr:col>16</xdr:col>
      <xdr:colOff>19050</xdr:colOff>
      <xdr:row>14</xdr:row>
      <xdr:rowOff>0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32E10B7E-04BC-B98A-B4C6-90A6494B4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0.09521</cdr:x>
      <cdr:y>0</cdr:y>
    </cdr:from>
    <cdr:to>
      <cdr:x>0.35678</cdr:x>
      <cdr:y>0.09631</cdr:y>
    </cdr:to>
    <cdr:grpSp>
      <cdr:nvGrpSpPr>
        <cdr:cNvPr id="9" name="Legend">
          <a:extLst xmlns:a="http://schemas.openxmlformats.org/drawingml/2006/main">
            <a:ext uri="{FF2B5EF4-FFF2-40B4-BE49-F238E27FC236}">
              <a16:creationId xmlns:a16="http://schemas.microsoft.com/office/drawing/2014/main" id="{3F7EAA2B-12D1-F425-B317-32A422170E0C}"/>
            </a:ext>
          </a:extLst>
        </cdr:cNvPr>
        <cdr:cNvGrpSpPr/>
      </cdr:nvGrpSpPr>
      <cdr:grpSpPr>
        <a:xfrm xmlns:a="http://schemas.openxmlformats.org/drawingml/2006/main">
          <a:off x="234145" y="0"/>
          <a:ext cx="643265" cy="230568"/>
          <a:chOff x="0" y="0"/>
          <a:chExt cx="592961" cy="202492"/>
        </a:xfrm>
      </cdr:grpSpPr>
      <cdr:grpSp>
        <cdr:nvGrpSpPr>
          <cdr:cNvPr id="10" name="Ltxb1">
            <a:extLst xmlns:a="http://schemas.openxmlformats.org/drawingml/2006/main">
              <a:ext uri="{FF2B5EF4-FFF2-40B4-BE49-F238E27FC236}">
                <a16:creationId xmlns:a16="http://schemas.microsoft.com/office/drawing/2014/main" id="{0C199BFB-E2CE-71C0-87B4-475CD2FBB5D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33889" cy="101246"/>
            <a:chOff x="0" y="0"/>
            <a:chExt cx="233889" cy="101246"/>
          </a:xfrm>
        </cdr:grpSpPr>
        <cdr:sp macro="" textlink="">
          <cdr:nvSpPr>
            <cdr:cNvPr id="1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D2576E7-088D-F7D1-C6FD-FFF1642653D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EU</a:t>
              </a:r>
            </a:p>
          </cdr:txBody>
        </cdr:sp>
        <cdr:sp macro="" textlink="">
          <cdr:nvSpPr>
            <cdr:cNvPr id="1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10BD856-8059-DD70-0812-D754112C9C08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2">
            <a:extLst xmlns:a="http://schemas.openxmlformats.org/drawingml/2006/main">
              <a:ext uri="{FF2B5EF4-FFF2-40B4-BE49-F238E27FC236}">
                <a16:creationId xmlns:a16="http://schemas.microsoft.com/office/drawing/2014/main" id="{796C7282-EEB1-32A9-2542-37B11B53EC74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92961" cy="101246"/>
            <a:chOff x="0" y="101246"/>
            <a:chExt cx="592961" cy="101246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8649D34-6C7E-7C0E-FEC3-FE3454E27AD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Rest of World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48A02C4-E001-F269-11EC-3453CBF2C318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12699</xdr:colOff>
      <xdr:row>1</xdr:row>
      <xdr:rowOff>11112</xdr:rowOff>
    </xdr:from>
    <xdr:to>
      <xdr:col>16</xdr:col>
      <xdr:colOff>19050</xdr:colOff>
      <xdr:row>13</xdr:row>
      <xdr:rowOff>177800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C3114D58-E941-F1BB-4052-6BB56D52A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0.08542</cdr:x>
      <cdr:y>0</cdr:y>
    </cdr:from>
    <cdr:to>
      <cdr:x>0.92727</cdr:x>
      <cdr:y>0.11289</cdr:y>
    </cdr:to>
    <cdr:grpSp>
      <cdr:nvGrpSpPr>
        <cdr:cNvPr id="54" name="Legend">
          <a:extLst xmlns:a="http://schemas.openxmlformats.org/drawingml/2006/main">
            <a:ext uri="{FF2B5EF4-FFF2-40B4-BE49-F238E27FC236}">
              <a16:creationId xmlns:a16="http://schemas.microsoft.com/office/drawing/2014/main" id="{226370E1-B295-6976-F370-5C202F6E8DC4}"/>
            </a:ext>
          </a:extLst>
        </cdr:cNvPr>
        <cdr:cNvGrpSpPr/>
      </cdr:nvGrpSpPr>
      <cdr:grpSpPr>
        <a:xfrm xmlns:a="http://schemas.openxmlformats.org/drawingml/2006/main">
          <a:off x="208831" y="0"/>
          <a:ext cx="2058113" cy="268282"/>
          <a:chOff x="0" y="0"/>
          <a:chExt cx="1900667" cy="202492"/>
        </a:xfrm>
      </cdr:grpSpPr>
      <cdr:grpSp>
        <cdr:nvGrpSpPr>
          <cdr:cNvPr id="55" name="Ltxb1">
            <a:extLst xmlns:a="http://schemas.openxmlformats.org/drawingml/2006/main">
              <a:ext uri="{FF2B5EF4-FFF2-40B4-BE49-F238E27FC236}">
                <a16:creationId xmlns:a16="http://schemas.microsoft.com/office/drawing/2014/main" id="{02AC73A1-ECBB-BEEF-A0E3-91069351EBC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40776" cy="101246"/>
            <a:chOff x="0" y="0"/>
            <a:chExt cx="340776" cy="101246"/>
          </a:xfrm>
        </cdr:grpSpPr>
        <cdr:sp macro="" textlink="">
          <cdr:nvSpPr>
            <cdr:cNvPr id="6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930DC7E-F4AA-43B0-D7A3-39DCD07D4EE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1377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Equity</a:t>
              </a:r>
            </a:p>
          </cdr:txBody>
        </cdr:sp>
        <cdr:sp macro="" textlink="">
          <cdr:nvSpPr>
            <cdr:cNvPr id="6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A22AEBF-A1E9-312C-A343-BEA8CF9BE00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6" name="Ltxb2">
            <a:extLst xmlns:a="http://schemas.openxmlformats.org/drawingml/2006/main">
              <a:ext uri="{FF2B5EF4-FFF2-40B4-BE49-F238E27FC236}">
                <a16:creationId xmlns:a16="http://schemas.microsoft.com/office/drawing/2014/main" id="{D649F4B2-F53F-F4D1-0201-DD13E41E5F6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99977" cy="101246"/>
            <a:chOff x="0" y="101246"/>
            <a:chExt cx="699977" cy="101246"/>
          </a:xfrm>
        </cdr:grpSpPr>
        <cdr:sp macro="" textlink="">
          <cdr:nvSpPr>
            <cdr:cNvPr id="6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9CA2317-42E3-D898-CC02-8C57934D926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729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Corporate bonds</a:t>
              </a:r>
            </a:p>
          </cdr:txBody>
        </cdr:sp>
        <cdr:sp macro="" textlink="">
          <cdr:nvSpPr>
            <cdr:cNvPr id="6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288C930-D1D9-5B13-3140-B249705D59E5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7" name="Ltxb3">
            <a:extLst xmlns:a="http://schemas.openxmlformats.org/drawingml/2006/main">
              <a:ext uri="{FF2B5EF4-FFF2-40B4-BE49-F238E27FC236}">
                <a16:creationId xmlns:a16="http://schemas.microsoft.com/office/drawing/2014/main" id="{DB8E250A-5350-A0FC-5109-01EE638738F2}"/>
              </a:ext>
            </a:extLst>
          </cdr:cNvPr>
          <cdr:cNvGrpSpPr/>
        </cdr:nvGrpSpPr>
        <cdr:grpSpPr>
          <a:xfrm xmlns:a="http://schemas.openxmlformats.org/drawingml/2006/main">
            <a:off x="1080976" y="0"/>
            <a:ext cx="781153" cy="101246"/>
            <a:chOff x="1080977" y="0"/>
            <a:chExt cx="781153" cy="101246"/>
          </a:xfrm>
        </cdr:grpSpPr>
        <cdr:sp macro="" textlink="">
          <cdr:nvSpPr>
            <cdr:cNvPr id="6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7AB1F91-9B14-AFD2-E3FB-A026060DC1E8}"/>
                </a:ext>
              </a:extLst>
            </cdr:cNvPr>
            <cdr:cNvSpPr txBox="1"/>
          </cdr:nvSpPr>
          <cdr:spPr>
            <a:xfrm xmlns:a="http://schemas.openxmlformats.org/drawingml/2006/main">
              <a:off x="1207977" y="0"/>
              <a:ext cx="6541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Government bonds</a:t>
              </a:r>
            </a:p>
          </cdr:txBody>
        </cdr:sp>
        <cdr:sp macro="" textlink="">
          <cdr:nvSpPr>
            <cdr:cNvPr id="6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0C9A7D1-9689-5A18-3CAE-C04C0EA9ABAB}"/>
                </a:ext>
              </a:extLst>
            </cdr:cNvPr>
            <cdr:cNvSpPr/>
          </cdr:nvSpPr>
          <cdr:spPr>
            <a:xfrm xmlns:a="http://schemas.openxmlformats.org/drawingml/2006/main">
              <a:off x="1080977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8" name="Ltxb4">
            <a:extLst xmlns:a="http://schemas.openxmlformats.org/drawingml/2006/main">
              <a:ext uri="{FF2B5EF4-FFF2-40B4-BE49-F238E27FC236}">
                <a16:creationId xmlns:a16="http://schemas.microsoft.com/office/drawing/2014/main" id="{94068BD6-E41E-0733-5286-3DCA2257C05C}"/>
              </a:ext>
            </a:extLst>
          </cdr:cNvPr>
          <cdr:cNvGrpSpPr/>
        </cdr:nvGrpSpPr>
        <cdr:grpSpPr>
          <a:xfrm xmlns:a="http://schemas.openxmlformats.org/drawingml/2006/main">
            <a:off x="1080977" y="101246"/>
            <a:ext cx="819690" cy="101246"/>
            <a:chOff x="1080977" y="101246"/>
            <a:chExt cx="819690" cy="101246"/>
          </a:xfrm>
        </cdr:grpSpPr>
        <cdr:sp macro="" textlink="">
          <cdr:nvSpPr>
            <cdr:cNvPr id="59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DDDD82A0-985E-D44E-E669-BEAA57B38168}"/>
                </a:ext>
              </a:extLst>
            </cdr:cNvPr>
            <cdr:cNvSpPr txBox="1"/>
          </cdr:nvSpPr>
          <cdr:spPr>
            <a:xfrm xmlns:a="http://schemas.openxmlformats.org/drawingml/2006/main">
              <a:off x="1207977" y="101246"/>
              <a:ext cx="69269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Fund cross-holdings</a:t>
              </a:r>
            </a:p>
          </cdr:txBody>
        </cdr:sp>
        <cdr:sp macro="" textlink="">
          <cdr:nvSpPr>
            <cdr:cNvPr id="60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C66B6F9A-B6F7-DB81-6CA3-84C5A05CEAF8}"/>
                </a:ext>
              </a:extLst>
            </cdr:cNvPr>
            <cdr:cNvSpPr/>
          </cdr:nvSpPr>
          <cdr:spPr>
            <a:xfrm xmlns:a="http://schemas.openxmlformats.org/drawingml/2006/main">
              <a:off x="1080977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11110</xdr:colOff>
      <xdr:row>1</xdr:row>
      <xdr:rowOff>25400</xdr:rowOff>
    </xdr:from>
    <xdr:to>
      <xdr:col>16</xdr:col>
      <xdr:colOff>19050</xdr:colOff>
      <xdr:row>14</xdr:row>
      <xdr:rowOff>19050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321B4B9D-4579-D7F3-7504-7FED1AED6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0.02241</cdr:x>
      <cdr:y>0</cdr:y>
    </cdr:from>
    <cdr:to>
      <cdr:x>0.11993</cdr:x>
      <cdr:y>0.13783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F3BACEDF-73FD-F740-A64C-289A210747BE}"/>
            </a:ext>
          </a:extLst>
        </cdr:cNvPr>
        <cdr:cNvGrpSpPr/>
      </cdr:nvGrpSpPr>
      <cdr:grpSpPr>
        <a:xfrm xmlns:a="http://schemas.openxmlformats.org/drawingml/2006/main">
          <a:off x="54822" y="0"/>
          <a:ext cx="238568" cy="329083"/>
          <a:chOff x="0" y="0"/>
          <a:chExt cx="221065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85FACC11-B44A-77A7-4D0A-C14D419D869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78295" cy="101246"/>
            <a:chOff x="0" y="0"/>
            <a:chExt cx="178296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C941B2-20A4-052D-5AE9-C54904481EB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12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5B464E3-DADE-B924-9C4F-21474CDE61D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C7D82A65-A13F-DB71-950E-DE59FE45FCAC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21065" cy="101246"/>
            <a:chOff x="0" y="101246"/>
            <a:chExt cx="221065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F12ACFE-B998-3091-CA03-9C00C2C4F9C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301C9C7-496C-5092-BB5A-CDF363E13B7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984AE6F9-C4C7-665D-C512-0A2F56C30E2E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21065" cy="101246"/>
            <a:chOff x="0" y="202492"/>
            <a:chExt cx="221065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CEFAE5C-D58F-B0BB-7CCE-ADFFE9DDAAD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04C9AAE-921A-5992-43D9-29512BDED8D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603810</xdr:colOff>
      <xdr:row>0</xdr:row>
      <xdr:rowOff>171132</xdr:rowOff>
    </xdr:from>
    <xdr:to>
      <xdr:col>15</xdr:col>
      <xdr:colOff>596900</xdr:colOff>
      <xdr:row>14</xdr:row>
      <xdr:rowOff>6349</xdr:rowOff>
    </xdr:to>
    <xdr:graphicFrame macro="">
      <xdr:nvGraphicFramePr>
        <xdr:cNvPr id="92" name="Chart 1">
          <a:extLst>
            <a:ext uri="{FF2B5EF4-FFF2-40B4-BE49-F238E27FC236}">
              <a16:creationId xmlns:a16="http://schemas.microsoft.com/office/drawing/2014/main" id="{5088CB12-EAAB-CB01-A598-62BC474E7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0.03361</cdr:x>
      <cdr:y>0</cdr:y>
    </cdr:from>
    <cdr:to>
      <cdr:x>0.13113</cdr:x>
      <cdr:y>0.13783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D36DBA48-4D31-01EC-DB87-AE52E284242B}"/>
            </a:ext>
          </a:extLst>
        </cdr:cNvPr>
        <cdr:cNvGrpSpPr/>
      </cdr:nvGrpSpPr>
      <cdr:grpSpPr>
        <a:xfrm xmlns:a="http://schemas.openxmlformats.org/drawingml/2006/main">
          <a:off x="81722" y="0"/>
          <a:ext cx="237119" cy="332627"/>
          <a:chOff x="0" y="0"/>
          <a:chExt cx="221065" cy="303738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47A0A680-B15C-FA59-45EF-861F52E5FD3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78296" cy="101246"/>
            <a:chOff x="0" y="0"/>
            <a:chExt cx="178296" cy="101246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57039B3-86FF-D234-650C-E2F2022C9DD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12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69D7E8E-BCA9-4BC7-99DE-2FC6BF12C25E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96689261-7D8C-8BA0-5B91-D50267B03AA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21065" cy="101246"/>
            <a:chOff x="0" y="101246"/>
            <a:chExt cx="221065" cy="101246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F6F8F00-6950-B97E-4314-BC60FA2CD61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22D7CA5-1120-B723-5426-319E99E79DD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72962480-4031-E2C8-B8A3-6E5CBAB419F1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21065" cy="101246"/>
            <a:chOff x="0" y="202492"/>
            <a:chExt cx="221065" cy="101246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99948BA-BD44-920C-F0AF-D5B723B7083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1C24F9AD-CE8D-3190-5CF9-5C4B683A5484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608012</xdr:colOff>
      <xdr:row>1</xdr:row>
      <xdr:rowOff>1586</xdr:rowOff>
    </xdr:from>
    <xdr:to>
      <xdr:col>16</xdr:col>
      <xdr:colOff>6350</xdr:colOff>
      <xdr:row>14</xdr:row>
      <xdr:rowOff>6349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8CE5F47D-3145-43C0-36BD-59F1C8274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0.1427</cdr:x>
      <cdr:y>0</cdr:y>
    </cdr:from>
    <cdr:to>
      <cdr:x>0.93486</cdr:x>
      <cdr:y>0.09631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564A21-EAB3-26FA-2E5E-A41D16F067D4}"/>
            </a:ext>
          </a:extLst>
        </cdr:cNvPr>
        <cdr:cNvGrpSpPr/>
      </cdr:nvGrpSpPr>
      <cdr:grpSpPr>
        <a:xfrm xmlns:a="http://schemas.openxmlformats.org/drawingml/2006/main">
          <a:off x="256718" y="0"/>
          <a:ext cx="1425099" cy="227233"/>
          <a:chOff x="0" y="0"/>
          <a:chExt cx="1195882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B4BC60B-BA18-BF25-E55C-7B602B759DE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195882" cy="101246"/>
            <a:chOff x="0" y="0"/>
            <a:chExt cx="1195882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99B7E28-969B-35D5-88A0-E23F6436C88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06888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Adverse macroeconomic shock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8F51456-928B-B9BC-E83D-CC0079838C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CD7B5E2-1FA3-8E10-AB48-2BB1AE5393C1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50256" cy="101246"/>
            <a:chOff x="0" y="101246"/>
            <a:chExt cx="55025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73E1524-E177-8D9A-8A24-4E65D92C922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32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RoB Shocks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84D5CBA-8B85-1D34-582C-B7AB0193F8A8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0.02241</cdr:x>
      <cdr:y>0</cdr:y>
    </cdr:from>
    <cdr:to>
      <cdr:x>0.11993</cdr:x>
      <cdr:y>0.13783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D8E66F67-69D4-1ED7-E4E3-1666D52CF0AC}"/>
            </a:ext>
          </a:extLst>
        </cdr:cNvPr>
        <cdr:cNvGrpSpPr/>
      </cdr:nvGrpSpPr>
      <cdr:grpSpPr>
        <a:xfrm xmlns:a="http://schemas.openxmlformats.org/drawingml/2006/main">
          <a:off x="54822" y="0"/>
          <a:ext cx="238567" cy="330615"/>
          <a:chOff x="0" y="0"/>
          <a:chExt cx="221065" cy="303738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E791B910-384A-8B7D-021A-A8D5B26A096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78295" cy="101246"/>
            <a:chOff x="0" y="0"/>
            <a:chExt cx="178296" cy="101246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5475014-DA19-AE64-E6C3-B8A03F9296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12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3D4D97D-6037-73E0-1B9C-7C52CF3F1D43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6110F74A-0628-0BA1-ED05-BE23875990E7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21065" cy="101246"/>
            <a:chOff x="0" y="101246"/>
            <a:chExt cx="221065" cy="101246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9397F7B-BE22-9F21-B36E-D597C68C30B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A1DA122-84E2-772B-A582-D73F92D19DF7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56C7EF0F-7D46-913F-84B2-50FC13A5DC03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21065" cy="101246"/>
            <a:chOff x="0" y="202492"/>
            <a:chExt cx="221065" cy="101246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0350154-95F9-D9C1-E15D-3C1DABA0C5E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DDBC0856-43D9-1E22-A123-5879CE273DF0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4900</xdr:colOff>
      <xdr:row>0</xdr:row>
      <xdr:rowOff>181870</xdr:rowOff>
    </xdr:from>
    <xdr:to>
      <xdr:col>15</xdr:col>
      <xdr:colOff>603250</xdr:colOff>
      <xdr:row>13</xdr:row>
      <xdr:rowOff>184149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EF4CE26-55AA-9C16-621C-F81A79A34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0.02241</cdr:x>
      <cdr:y>0</cdr:y>
    </cdr:from>
    <cdr:to>
      <cdr:x>0.11993</cdr:x>
      <cdr:y>0.13783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8A6D98FB-A0F9-40DD-AF50-2429EDF84306}"/>
            </a:ext>
          </a:extLst>
        </cdr:cNvPr>
        <cdr:cNvGrpSpPr/>
      </cdr:nvGrpSpPr>
      <cdr:grpSpPr>
        <a:xfrm xmlns:a="http://schemas.openxmlformats.org/drawingml/2006/main">
          <a:off x="54392" y="0"/>
          <a:ext cx="236696" cy="330272"/>
          <a:chOff x="0" y="0"/>
          <a:chExt cx="221065" cy="303738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2540F7EE-F59B-5532-67AA-9E01B6195D81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78296" cy="101246"/>
            <a:chOff x="0" y="0"/>
            <a:chExt cx="178296" cy="101246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2004903-8BAD-6443-D9C8-E6749A9E430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12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435045E-052E-E57A-1D7B-2D5BFDFE3C5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0D82E441-4701-7478-8FF0-FC02BABDDFF7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21065" cy="101246"/>
            <a:chOff x="0" y="101246"/>
            <a:chExt cx="221065" cy="101246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F6ABAB4-04EE-0DAF-46B5-B8414D6A521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D8B754A-8734-C602-5BD1-D78A34A6CD1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183BD53E-3A9D-B11A-9E2E-31F44613BD15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21065" cy="101246"/>
            <a:chOff x="0" y="202492"/>
            <a:chExt cx="221065" cy="101246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9D6F22B-46BD-056E-23C8-7470BBFCE67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F47C588-6DBC-CF85-7BBB-49D2DCB2B91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600686</xdr:colOff>
      <xdr:row>1</xdr:row>
      <xdr:rowOff>12332</xdr:rowOff>
    </xdr:from>
    <xdr:to>
      <xdr:col>18</xdr:col>
      <xdr:colOff>596900</xdr:colOff>
      <xdr:row>13</xdr:row>
      <xdr:rowOff>184149</xdr:rowOff>
    </xdr:to>
    <xdr:graphicFrame macro="">
      <xdr:nvGraphicFramePr>
        <xdr:cNvPr id="11" name="Chart 2">
          <a:extLst>
            <a:ext uri="{FF2B5EF4-FFF2-40B4-BE49-F238E27FC236}">
              <a16:creationId xmlns:a16="http://schemas.microsoft.com/office/drawing/2014/main" id="{601A9EF6-5519-010E-B966-AC2CE0255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0.05785</cdr:x>
      <cdr:y>0</cdr:y>
    </cdr:from>
    <cdr:to>
      <cdr:x>0.13316</cdr:x>
      <cdr:y>0.13783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527BE938-A050-417F-9977-A91EBAD5D692}"/>
            </a:ext>
          </a:extLst>
        </cdr:cNvPr>
        <cdr:cNvGrpSpPr/>
      </cdr:nvGrpSpPr>
      <cdr:grpSpPr>
        <a:xfrm xmlns:a="http://schemas.openxmlformats.org/drawingml/2006/main">
          <a:off x="246638" y="0"/>
          <a:ext cx="321078" cy="328258"/>
          <a:chOff x="0" y="0"/>
          <a:chExt cx="221065" cy="303738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57CA45BB-0F2B-090D-3D7D-05B7D2DBCC0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78297" cy="101246"/>
            <a:chOff x="0" y="0"/>
            <a:chExt cx="178296" cy="101246"/>
          </a:xfrm>
        </cdr:grpSpPr>
        <cdr:sp macro="" textlink="">
          <cdr:nvSpPr>
            <cdr:cNvPr id="4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4D895EA-A867-CD4C-DB87-AAFE9709EA5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12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4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7E1BBBD-14B8-813F-2E61-CFF29B3D1DC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8C852077-30F1-48E4-0857-66BAD685D21B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21065" cy="101246"/>
            <a:chOff x="0" y="101246"/>
            <a:chExt cx="221065" cy="101246"/>
          </a:xfrm>
        </cdr:grpSpPr>
        <cdr:sp macro="" textlink="">
          <cdr:nvSpPr>
            <cdr:cNvPr id="3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CF2E87B-3495-F535-38A3-6A0B95A74CF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3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92D5827-C34B-A0EA-3C45-74DCBC4D3EA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>
            <a:extLst xmlns:a="http://schemas.openxmlformats.org/drawingml/2006/main">
              <a:ext uri="{FF2B5EF4-FFF2-40B4-BE49-F238E27FC236}">
                <a16:creationId xmlns:a16="http://schemas.microsoft.com/office/drawing/2014/main" id="{204552F9-D61C-A8C0-4588-246F20E3EDCB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21065" cy="101246"/>
            <a:chOff x="0" y="202492"/>
            <a:chExt cx="221065" cy="101246"/>
          </a:xfrm>
        </cdr:grpSpPr>
        <cdr:sp macro="" textlink="">
          <cdr:nvSpPr>
            <cdr:cNvPr id="3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203D1F5-D216-1258-5C03-3B10B002870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3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26F88C0-0054-CA19-ACD3-9831AE5342DB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4029</xdr:colOff>
      <xdr:row>0</xdr:row>
      <xdr:rowOff>177922</xdr:rowOff>
    </xdr:from>
    <xdr:to>
      <xdr:col>19</xdr:col>
      <xdr:colOff>0</xdr:colOff>
      <xdr:row>13</xdr:row>
      <xdr:rowOff>177800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8DAFFE85-E5D1-3C23-1ABD-8F4289333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0.05785</cdr:x>
      <cdr:y>0</cdr:y>
    </cdr:from>
    <cdr:to>
      <cdr:x>0.1346</cdr:x>
      <cdr:y>0.13783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C2A5F4BB-08C6-931C-A3CA-C70071DE9C34}"/>
            </a:ext>
          </a:extLst>
        </cdr:cNvPr>
        <cdr:cNvGrpSpPr/>
      </cdr:nvGrpSpPr>
      <cdr:grpSpPr>
        <a:xfrm xmlns:a="http://schemas.openxmlformats.org/drawingml/2006/main">
          <a:off x="246624" y="0"/>
          <a:ext cx="327199" cy="329941"/>
          <a:chOff x="0" y="0"/>
          <a:chExt cx="221065" cy="303738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305570AC-2D0C-3B1F-35E0-FA9506661C4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78296" cy="101246"/>
            <a:chOff x="0" y="0"/>
            <a:chExt cx="178296" cy="101246"/>
          </a:xfrm>
        </cdr:grpSpPr>
        <cdr:sp macro="" textlink="">
          <cdr:nvSpPr>
            <cdr:cNvPr id="4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4D28119-A72D-105C-1BD8-76594FABBDE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12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</a:t>
              </a:r>
            </a:p>
          </cdr:txBody>
        </cdr:sp>
        <cdr:sp macro="" textlink="">
          <cdr:nvSpPr>
            <cdr:cNvPr id="4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328E8DC-8B7C-F091-DC93-32952E80BE74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7816DC36-BF89-9F35-C1E0-D26B4F90DA1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21065" cy="101246"/>
            <a:chOff x="0" y="101246"/>
            <a:chExt cx="221065" cy="101246"/>
          </a:xfrm>
        </cdr:grpSpPr>
        <cdr:sp macro="" textlink="">
          <cdr:nvSpPr>
            <cdr:cNvPr id="3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BAC482A-76BA-587D-87F1-2DCCBCE336F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A1</a:t>
              </a:r>
            </a:p>
          </cdr:txBody>
        </cdr:sp>
        <cdr:sp macro="" textlink="">
          <cdr:nvSpPr>
            <cdr:cNvPr id="3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3311D42-0D0A-9A7C-77AC-AD38EB6A8E3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>
            <a:extLst xmlns:a="http://schemas.openxmlformats.org/drawingml/2006/main">
              <a:ext uri="{FF2B5EF4-FFF2-40B4-BE49-F238E27FC236}">
                <a16:creationId xmlns:a16="http://schemas.microsoft.com/office/drawing/2014/main" id="{7E352050-EB65-F136-2D83-CB926948F46B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21065" cy="101246"/>
            <a:chOff x="0" y="202492"/>
            <a:chExt cx="221065" cy="101246"/>
          </a:xfrm>
        </cdr:grpSpPr>
        <cdr:sp macro="" textlink="">
          <cdr:nvSpPr>
            <cdr:cNvPr id="3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832E023-81A5-A01C-C904-86E3605F55C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940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A2</a:t>
              </a:r>
            </a:p>
          </cdr:txBody>
        </cdr:sp>
        <cdr:sp macro="" textlink="">
          <cdr:nvSpPr>
            <cdr:cNvPr id="3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5146B8D-1FDE-69C2-35A5-81D3F1B04F3B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607524</xdr:colOff>
      <xdr:row>1</xdr:row>
      <xdr:rowOff>4274</xdr:rowOff>
    </xdr:from>
    <xdr:to>
      <xdr:col>17</xdr:col>
      <xdr:colOff>603250</xdr:colOff>
      <xdr:row>14</xdr:row>
      <xdr:rowOff>0</xdr:rowOff>
    </xdr:to>
    <xdr:graphicFrame macro="">
      <xdr:nvGraphicFramePr>
        <xdr:cNvPr id="19" name="Chart 1">
          <a:extLst>
            <a:ext uri="{FF2B5EF4-FFF2-40B4-BE49-F238E27FC236}">
              <a16:creationId xmlns:a16="http://schemas.microsoft.com/office/drawing/2014/main" id="{93632D3F-C755-6092-912D-ABB5FA0FF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0.07357</cdr:x>
      <cdr:y>0.02923</cdr:y>
    </cdr:from>
    <cdr:to>
      <cdr:x>0.97045</cdr:x>
      <cdr:y>0.1417</cdr:y>
    </cdr:to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7CB93087-BF59-78F8-B200-C683E533456E}"/>
            </a:ext>
          </a:extLst>
        </cdr:cNvPr>
        <cdr:cNvGrpSpPr/>
      </cdr:nvGrpSpPr>
      <cdr:grpSpPr>
        <a:xfrm xmlns:a="http://schemas.openxmlformats.org/drawingml/2006/main">
          <a:off x="268775" y="69850"/>
          <a:ext cx="3276595" cy="268767"/>
          <a:chOff x="0" y="0"/>
          <a:chExt cx="3191662" cy="202492"/>
        </a:xfrm>
      </cdr:grpSpPr>
      <cdr:grpSp>
        <cdr:nvGrpSpPr>
          <cdr:cNvPr id="16" name="Ltxb1">
            <a:extLst xmlns:a="http://schemas.openxmlformats.org/drawingml/2006/main">
              <a:ext uri="{FF2B5EF4-FFF2-40B4-BE49-F238E27FC236}">
                <a16:creationId xmlns:a16="http://schemas.microsoft.com/office/drawing/2014/main" id="{C730EBB7-4EBC-3597-1703-BF274FCCDAB1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088931" cy="101246"/>
            <a:chOff x="0" y="0"/>
            <a:chExt cx="1088930" cy="101246"/>
          </a:xfrm>
        </cdr:grpSpPr>
        <cdr:sp macro="" textlink="">
          <cdr:nvSpPr>
            <cdr:cNvPr id="2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EB84DEA-A598-43F8-EC0B-B71ABD1C1FA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96193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Exposures - Market portfolio</a:t>
              </a:r>
            </a:p>
          </cdr:txBody>
        </cdr:sp>
        <cdr:sp macro="" textlink="">
          <cdr:nvSpPr>
            <cdr:cNvPr id="2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D9F4524-AC08-8F8F-12BE-9BEE554D466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C3C0234C-CE00-6ACB-BC93-5F812647BB7C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1328355" cy="101246"/>
            <a:chOff x="0" y="101246"/>
            <a:chExt cx="1328355" cy="101246"/>
          </a:xfrm>
        </cdr:grpSpPr>
        <cdr:sp macro="" textlink="">
          <cdr:nvSpPr>
            <cdr:cNvPr id="2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87BD906-782E-3832-368D-C4FAB50FBCE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20135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Exposures - Credit portfolio (NFCs)</a:t>
              </a:r>
            </a:p>
          </cdr:txBody>
        </cdr:sp>
        <cdr:sp macro="" textlink="">
          <cdr:nvSpPr>
            <cdr:cNvPr id="2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8B97222-CDA9-545F-C666-4D6DD217E530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3">
            <a:extLst xmlns:a="http://schemas.openxmlformats.org/drawingml/2006/main">
              <a:ext uri="{FF2B5EF4-FFF2-40B4-BE49-F238E27FC236}">
                <a16:creationId xmlns:a16="http://schemas.microsoft.com/office/drawing/2014/main" id="{97D92E9C-E9C7-6FA1-8B11-9B7A2F577330}"/>
              </a:ext>
            </a:extLst>
          </cdr:cNvPr>
          <cdr:cNvGrpSpPr/>
        </cdr:nvGrpSpPr>
        <cdr:grpSpPr>
          <a:xfrm xmlns:a="http://schemas.openxmlformats.org/drawingml/2006/main">
            <a:off x="1709355" y="0"/>
            <a:ext cx="1482307" cy="101246"/>
            <a:chOff x="1709355" y="0"/>
            <a:chExt cx="1482307" cy="101246"/>
          </a:xfrm>
        </cdr:grpSpPr>
        <cdr:sp macro="" textlink="">
          <cdr:nvSpPr>
            <cdr:cNvPr id="22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625DC07-9CC2-C609-3D8B-7B05D684A0B4}"/>
                </a:ext>
              </a:extLst>
            </cdr:cNvPr>
            <cdr:cNvSpPr txBox="1"/>
          </cdr:nvSpPr>
          <cdr:spPr>
            <a:xfrm xmlns:a="http://schemas.openxmlformats.org/drawingml/2006/main">
              <a:off x="1836355" y="0"/>
              <a:ext cx="135530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Exposures - Credit portfolio (non-NFCs)</a:t>
              </a:r>
            </a:p>
          </cdr:txBody>
        </cdr:sp>
        <cdr:sp macro="" textlink="">
          <cdr:nvSpPr>
            <cdr:cNvPr id="23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2420001-9FA4-7B75-80A0-114847E60FAB}"/>
                </a:ext>
              </a:extLst>
            </cdr:cNvPr>
            <cdr:cNvSpPr/>
          </cdr:nvSpPr>
          <cdr:spPr>
            <a:xfrm xmlns:a="http://schemas.openxmlformats.org/drawingml/2006/main">
              <a:off x="170935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>
                <a:alpha val="25000"/>
              </a:srgbClr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4">
            <a:extLst xmlns:a="http://schemas.openxmlformats.org/drawingml/2006/main">
              <a:ext uri="{FF2B5EF4-FFF2-40B4-BE49-F238E27FC236}">
                <a16:creationId xmlns:a16="http://schemas.microsoft.com/office/drawing/2014/main" id="{D1214597-B4B9-20A6-E8FD-3BC5CC764749}"/>
              </a:ext>
            </a:extLst>
          </cdr:cNvPr>
          <cdr:cNvGrpSpPr/>
        </cdr:nvGrpSpPr>
        <cdr:grpSpPr>
          <a:xfrm xmlns:a="http://schemas.openxmlformats.org/drawingml/2006/main">
            <a:off x="1709355" y="101246"/>
            <a:ext cx="563017" cy="101246"/>
            <a:chOff x="1709355" y="101246"/>
            <a:chExt cx="563017" cy="101246"/>
          </a:xfrm>
        </cdr:grpSpPr>
        <cdr:sp macro="" textlink="">
          <cdr:nvSpPr>
            <cdr:cNvPr id="20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A48027D8-1180-06C4-A8BD-3C255725986F}"/>
                </a:ext>
              </a:extLst>
            </cdr:cNvPr>
            <cdr:cNvSpPr txBox="1"/>
          </cdr:nvSpPr>
          <cdr:spPr>
            <a:xfrm xmlns:a="http://schemas.openxmlformats.org/drawingml/2006/main">
              <a:off x="1836355" y="101246"/>
              <a:ext cx="436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 assets</a:t>
              </a:r>
            </a:p>
          </cdr:txBody>
        </cdr:sp>
        <cdr:sp macro="" textlink="">
          <cdr:nvSpPr>
            <cdr:cNvPr id="21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E4B97343-0304-26A6-0A46-57A2A48BE132}"/>
                </a:ext>
              </a:extLst>
            </cdr:cNvPr>
            <cdr:cNvSpPr/>
          </cdr:nvSpPr>
          <cdr:spPr>
            <a:xfrm xmlns:a="http://schemas.openxmlformats.org/drawingml/2006/main">
              <a:off x="170935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31255</xdr:colOff>
      <xdr:row>1</xdr:row>
      <xdr:rowOff>6350</xdr:rowOff>
    </xdr:from>
    <xdr:to>
      <xdr:col>18</xdr:col>
      <xdr:colOff>139701</xdr:colOff>
      <xdr:row>14</xdr:row>
      <xdr:rowOff>12650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455" y="190500"/>
          <a:ext cx="3772396" cy="240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E09B8-A5BB-4144-AED8-D30A1FDD5C16}">
  <sheetPr>
    <tabColor theme="4"/>
  </sheetPr>
  <dimension ref="B10:J15"/>
  <sheetViews>
    <sheetView showGridLines="0" tabSelected="1" workbookViewId="0">
      <selection activeCell="I15" sqref="I15"/>
    </sheetView>
  </sheetViews>
  <sheetFormatPr defaultRowHeight="14.5" x14ac:dyDescent="0.35"/>
  <cols>
    <col min="1" max="1" width="13.7265625" customWidth="1"/>
    <col min="2" max="2" width="15.453125" bestFit="1" customWidth="1"/>
    <col min="3" max="3" width="9.81640625" bestFit="1" customWidth="1"/>
    <col min="4" max="4" width="10.1796875" bestFit="1" customWidth="1"/>
    <col min="5" max="5" width="9.81640625" bestFit="1" customWidth="1"/>
    <col min="6" max="6" width="10.1796875" bestFit="1" customWidth="1"/>
  </cols>
  <sheetData>
    <row r="10" spans="2:10" ht="31" x14ac:dyDescent="0.7">
      <c r="B10" s="62" t="s">
        <v>354</v>
      </c>
      <c r="C10" s="63"/>
      <c r="D10" s="63"/>
      <c r="E10" s="63"/>
      <c r="F10" s="63"/>
      <c r="G10" s="63"/>
      <c r="H10" s="63"/>
      <c r="I10" s="63"/>
      <c r="J10" s="63"/>
    </row>
    <row r="13" spans="2:10" x14ac:dyDescent="0.35">
      <c r="B13" s="64"/>
    </row>
    <row r="14" spans="2:10" x14ac:dyDescent="0.35">
      <c r="B14" s="64" t="s">
        <v>0</v>
      </c>
    </row>
    <row r="15" spans="2:10" x14ac:dyDescent="0.35">
      <c r="B15" s="64" t="s">
        <v>355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B0FED-3D0A-4ED0-BB0F-0E00E0AD9E56}">
  <sheetPr codeName="Sheet8"/>
  <dimension ref="B2:G17"/>
  <sheetViews>
    <sheetView showGridLines="0" zoomScaleNormal="100" workbookViewId="0"/>
  </sheetViews>
  <sheetFormatPr defaultColWidth="8.7265625" defaultRowHeight="14.5" x14ac:dyDescent="0.35"/>
  <cols>
    <col min="1" max="16384" width="8.7265625" style="16"/>
  </cols>
  <sheetData>
    <row r="2" spans="2:7" x14ac:dyDescent="0.35">
      <c r="B2" s="17" t="s">
        <v>56</v>
      </c>
    </row>
    <row r="3" spans="2:7" x14ac:dyDescent="0.35">
      <c r="B3" s="16" t="s">
        <v>57</v>
      </c>
    </row>
    <row r="5" spans="2:7" x14ac:dyDescent="0.35">
      <c r="B5" s="21"/>
      <c r="C5" s="35" t="s">
        <v>58</v>
      </c>
      <c r="D5" s="23" t="s">
        <v>59</v>
      </c>
      <c r="E5" s="23" t="s">
        <v>60</v>
      </c>
      <c r="F5" s="23" t="s">
        <v>61</v>
      </c>
      <c r="G5" s="23" t="s">
        <v>62</v>
      </c>
    </row>
    <row r="6" spans="2:7" x14ac:dyDescent="0.35">
      <c r="B6" s="33">
        <v>44531</v>
      </c>
      <c r="C6" s="28">
        <v>100</v>
      </c>
      <c r="D6" s="28">
        <v>100</v>
      </c>
      <c r="E6" s="28">
        <v>100</v>
      </c>
      <c r="F6" s="28">
        <v>100</v>
      </c>
      <c r="G6" s="28">
        <v>100</v>
      </c>
    </row>
    <row r="7" spans="2:7" x14ac:dyDescent="0.35">
      <c r="B7" s="33">
        <v>44621</v>
      </c>
      <c r="C7" s="28">
        <v>101.11271313941826</v>
      </c>
      <c r="D7" s="28">
        <v>102.06849363135548</v>
      </c>
      <c r="E7" s="28">
        <v>100.69180384171921</v>
      </c>
      <c r="F7" s="28">
        <v>101.17762095059945</v>
      </c>
      <c r="G7" s="28">
        <v>100.67546090273363</v>
      </c>
    </row>
    <row r="8" spans="2:7" x14ac:dyDescent="0.35">
      <c r="B8" s="33">
        <v>44713</v>
      </c>
      <c r="C8" s="28">
        <v>104.23614593781345</v>
      </c>
      <c r="D8" s="28">
        <v>106.5949682444998</v>
      </c>
      <c r="E8" s="28">
        <v>104.12629099919045</v>
      </c>
      <c r="F8" s="28">
        <v>104.85928067341213</v>
      </c>
      <c r="G8" s="28">
        <v>106.6751430387794</v>
      </c>
    </row>
    <row r="9" spans="2:7" x14ac:dyDescent="0.35">
      <c r="B9" s="33">
        <v>44805</v>
      </c>
      <c r="C9" s="28">
        <v>104.05748495486459</v>
      </c>
      <c r="D9" s="28">
        <v>108.4283659075757</v>
      </c>
      <c r="E9" s="28">
        <v>103.4369403625837</v>
      </c>
      <c r="F9" s="28">
        <v>105.14837173709721</v>
      </c>
      <c r="G9" s="28">
        <v>106.59567705022251</v>
      </c>
    </row>
    <row r="10" spans="2:7" x14ac:dyDescent="0.35">
      <c r="B10" s="33">
        <v>44896</v>
      </c>
      <c r="C10" s="28">
        <v>103.98225927783349</v>
      </c>
      <c r="D10" s="28">
        <v>107.70202463244324</v>
      </c>
      <c r="E10" s="28">
        <v>103.49091087505826</v>
      </c>
      <c r="F10" s="28">
        <v>105.0505909361449</v>
      </c>
      <c r="G10" s="28">
        <v>109.01144310235219</v>
      </c>
    </row>
    <row r="11" spans="2:7" x14ac:dyDescent="0.35">
      <c r="B11" s="33">
        <v>44986</v>
      </c>
      <c r="C11" s="28">
        <v>104.24711634904715</v>
      </c>
      <c r="D11" s="28">
        <v>107.21253377311484</v>
      </c>
      <c r="E11" s="28">
        <v>103.58413266933248</v>
      </c>
      <c r="F11" s="28">
        <v>104.80401326417822</v>
      </c>
      <c r="G11" s="28">
        <v>106.47647806738716</v>
      </c>
    </row>
    <row r="12" spans="2:7" x14ac:dyDescent="0.35">
      <c r="B12" s="33">
        <v>45078</v>
      </c>
      <c r="C12" s="28">
        <v>104.42107572718153</v>
      </c>
      <c r="D12" s="28">
        <v>107.19498929787009</v>
      </c>
      <c r="E12" s="28">
        <v>102.75494934131443</v>
      </c>
      <c r="F12" s="28">
        <v>104.82526996003742</v>
      </c>
      <c r="G12" s="28">
        <v>107.17577876668786</v>
      </c>
    </row>
    <row r="13" spans="2:7" x14ac:dyDescent="0.35">
      <c r="B13" s="33">
        <v>45170</v>
      </c>
      <c r="C13" s="28">
        <v>104.58719909729187</v>
      </c>
      <c r="D13" s="28">
        <v>107.08621355135267</v>
      </c>
      <c r="E13" s="28">
        <v>103.10575767239898</v>
      </c>
      <c r="F13" s="28">
        <v>105.29716860811158</v>
      </c>
      <c r="G13" s="28">
        <v>107.84329307056578</v>
      </c>
    </row>
    <row r="14" spans="2:7" x14ac:dyDescent="0.35">
      <c r="B14" s="33">
        <v>45261</v>
      </c>
      <c r="C14" s="28">
        <v>104.78936810431293</v>
      </c>
      <c r="D14" s="28">
        <v>107.09323134145058</v>
      </c>
      <c r="E14" s="28">
        <v>103.66263523293183</v>
      </c>
      <c r="F14" s="28">
        <v>105.58200833262478</v>
      </c>
      <c r="G14" s="28">
        <v>107.38239033693579</v>
      </c>
    </row>
    <row r="15" spans="2:7" x14ac:dyDescent="0.35">
      <c r="B15" s="33">
        <v>45352</v>
      </c>
      <c r="C15" s="28">
        <v>104.35682046138415</v>
      </c>
      <c r="D15" s="28">
        <v>107.00200007017789</v>
      </c>
      <c r="E15" s="28">
        <v>103.36825061943429</v>
      </c>
      <c r="F15" s="28">
        <v>104.68922710653857</v>
      </c>
      <c r="G15" s="28">
        <v>108.52670057215511</v>
      </c>
    </row>
    <row r="17" s="16" customFormat="1" x14ac:dyDescent="0.35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4D57C-A60D-4291-9D09-73CE7F96A932}">
  <sheetPr codeName="Sheet5"/>
  <dimension ref="B2:H7"/>
  <sheetViews>
    <sheetView showGridLines="0" zoomScaleNormal="100" workbookViewId="0"/>
  </sheetViews>
  <sheetFormatPr defaultColWidth="8.7265625" defaultRowHeight="14.5" x14ac:dyDescent="0.35"/>
  <cols>
    <col min="1" max="2" width="8.7265625" style="16"/>
    <col min="3" max="4" width="8.7265625" style="16" customWidth="1"/>
    <col min="5" max="16384" width="8.7265625" style="16"/>
  </cols>
  <sheetData>
    <row r="2" spans="2:8" x14ac:dyDescent="0.35">
      <c r="B2" s="17" t="s">
        <v>63</v>
      </c>
    </row>
    <row r="3" spans="2:8" x14ac:dyDescent="0.35">
      <c r="B3" s="16" t="s">
        <v>48</v>
      </c>
    </row>
    <row r="5" spans="2:8" x14ac:dyDescent="0.35">
      <c r="B5" s="21"/>
      <c r="C5" s="23" t="s">
        <v>64</v>
      </c>
      <c r="D5" s="23" t="s">
        <v>65</v>
      </c>
      <c r="E5" s="23" t="s">
        <v>58</v>
      </c>
      <c r="F5" s="23" t="s">
        <v>59</v>
      </c>
    </row>
    <row r="6" spans="2:8" x14ac:dyDescent="0.35">
      <c r="B6" s="21" t="s">
        <v>66</v>
      </c>
      <c r="C6" s="21">
        <v>1.96</v>
      </c>
      <c r="D6" s="37">
        <v>1.99</v>
      </c>
      <c r="E6" s="37">
        <v>6.38</v>
      </c>
      <c r="F6" s="37">
        <v>5.93</v>
      </c>
      <c r="G6" s="36"/>
      <c r="H6" s="36"/>
    </row>
    <row r="7" spans="2:8" x14ac:dyDescent="0.35">
      <c r="B7" s="21" t="s">
        <v>67</v>
      </c>
      <c r="C7" s="37"/>
      <c r="D7" s="37"/>
      <c r="E7" s="37"/>
      <c r="F7" s="37">
        <v>4.67</v>
      </c>
      <c r="G7" s="36"/>
      <c r="H7" s="36"/>
    </row>
  </sheetData>
  <pageMargins left="0.7" right="0.7" top="0.75" bottom="0.75" header="0.3" footer="0.3"/>
  <headerFooter>
    <oddHeader>&amp;L&amp;"Calibri"&amp;12&amp;K000000 EBA Regular Use&amp;1#_x000D_</oddHead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EAF4-3CE2-4EC0-A095-3491DAE448B6}">
  <sheetPr codeName="Sheet4"/>
  <dimension ref="B2:D15"/>
  <sheetViews>
    <sheetView showGridLines="0" zoomScaleNormal="100" workbookViewId="0"/>
  </sheetViews>
  <sheetFormatPr defaultColWidth="8.7265625" defaultRowHeight="14.5" x14ac:dyDescent="0.35"/>
  <cols>
    <col min="1" max="16384" width="8.7265625" style="16"/>
  </cols>
  <sheetData>
    <row r="2" spans="2:4" x14ac:dyDescent="0.35">
      <c r="B2" s="17" t="s">
        <v>68</v>
      </c>
    </row>
    <row r="3" spans="2:4" x14ac:dyDescent="0.35">
      <c r="B3" s="16" t="s">
        <v>69</v>
      </c>
    </row>
    <row r="5" spans="2:4" x14ac:dyDescent="0.35">
      <c r="B5" s="20" t="s">
        <v>70</v>
      </c>
      <c r="C5" s="20" t="s">
        <v>71</v>
      </c>
      <c r="D5" s="20" t="s">
        <v>72</v>
      </c>
    </row>
    <row r="6" spans="2:4" x14ac:dyDescent="0.35">
      <c r="B6" s="21" t="s">
        <v>36</v>
      </c>
      <c r="C6" s="28">
        <v>236.078357325311</v>
      </c>
      <c r="D6" s="28">
        <v>187.78704500069099</v>
      </c>
    </row>
    <row r="7" spans="2:4" x14ac:dyDescent="0.35">
      <c r="B7" s="21" t="s">
        <v>73</v>
      </c>
      <c r="C7" s="28">
        <v>67.630907108633494</v>
      </c>
      <c r="D7" s="28">
        <v>2948.5552100883801</v>
      </c>
    </row>
    <row r="8" spans="2:4" x14ac:dyDescent="0.35">
      <c r="B8" s="21" t="s">
        <v>38</v>
      </c>
      <c r="C8" s="28">
        <v>960.52845418784398</v>
      </c>
      <c r="D8" s="28">
        <v>137.44077214454799</v>
      </c>
    </row>
    <row r="9" spans="2:4" x14ac:dyDescent="0.35">
      <c r="B9" s="21" t="s">
        <v>39</v>
      </c>
      <c r="C9" s="28">
        <v>331.13709649844998</v>
      </c>
      <c r="D9" s="28">
        <v>3463.5048133094001</v>
      </c>
    </row>
    <row r="10" spans="2:4" x14ac:dyDescent="0.35">
      <c r="B10" s="21" t="s">
        <v>40</v>
      </c>
      <c r="C10" s="28">
        <v>54.359527120512297</v>
      </c>
      <c r="D10" s="28">
        <v>545.76054467637698</v>
      </c>
    </row>
    <row r="11" spans="2:4" x14ac:dyDescent="0.35">
      <c r="B11" s="21" t="s">
        <v>41</v>
      </c>
      <c r="C11" s="28">
        <v>297.156202563335</v>
      </c>
      <c r="D11" s="28">
        <v>57.439337814890997</v>
      </c>
    </row>
    <row r="12" spans="2:4" x14ac:dyDescent="0.35">
      <c r="B12" s="21" t="s">
        <v>74</v>
      </c>
      <c r="C12" s="28">
        <v>772.98424562279399</v>
      </c>
      <c r="D12" s="28">
        <v>47.754932494581404</v>
      </c>
    </row>
    <row r="13" spans="2:4" x14ac:dyDescent="0.35">
      <c r="B13" s="21" t="s">
        <v>43</v>
      </c>
      <c r="C13" s="28">
        <v>341.51196086152601</v>
      </c>
      <c r="D13" s="28">
        <v>244.92542905797001</v>
      </c>
    </row>
    <row r="14" spans="2:4" x14ac:dyDescent="0.35">
      <c r="B14" s="21" t="s">
        <v>44</v>
      </c>
      <c r="C14" s="28">
        <v>165.77269289253201</v>
      </c>
      <c r="D14" s="28">
        <v>102.929844436062</v>
      </c>
    </row>
    <row r="15" spans="2:4" x14ac:dyDescent="0.35">
      <c r="B15" s="21" t="s">
        <v>45</v>
      </c>
      <c r="C15" s="28">
        <v>1509.5796528144199</v>
      </c>
      <c r="D15" s="28">
        <v>15.7124843137361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0464-0F32-457A-9DEA-C7ECE8E20FB6}">
  <sheetPr codeName="Sheet6"/>
  <dimension ref="B2:G7"/>
  <sheetViews>
    <sheetView showGridLines="0" zoomScaleNormal="100" workbookViewId="0"/>
  </sheetViews>
  <sheetFormatPr defaultColWidth="8.7265625" defaultRowHeight="14.5" x14ac:dyDescent="0.35"/>
  <cols>
    <col min="1" max="2" width="8.7265625" style="16"/>
    <col min="3" max="6" width="8.7265625" style="16" customWidth="1"/>
    <col min="7" max="16384" width="8.7265625" style="16"/>
  </cols>
  <sheetData>
    <row r="2" spans="2:7" x14ac:dyDescent="0.35">
      <c r="B2" s="17" t="s">
        <v>75</v>
      </c>
    </row>
    <row r="3" spans="2:7" x14ac:dyDescent="0.35">
      <c r="B3" s="16" t="s">
        <v>48</v>
      </c>
    </row>
    <row r="5" spans="2:7" x14ac:dyDescent="0.35">
      <c r="B5" s="21"/>
      <c r="C5" s="20" t="s">
        <v>76</v>
      </c>
      <c r="D5" s="20" t="s">
        <v>53</v>
      </c>
      <c r="E5" s="20" t="s">
        <v>77</v>
      </c>
      <c r="F5" s="20" t="s">
        <v>78</v>
      </c>
      <c r="G5" s="20" t="s">
        <v>79</v>
      </c>
    </row>
    <row r="6" spans="2:7" x14ac:dyDescent="0.35">
      <c r="B6" s="21" t="s">
        <v>66</v>
      </c>
      <c r="C6" s="37">
        <v>1.5486</v>
      </c>
      <c r="D6" s="37">
        <v>1.5399</v>
      </c>
      <c r="E6" s="37">
        <v>1.3951899999999999</v>
      </c>
      <c r="F6" s="37">
        <v>0.33718100000000001</v>
      </c>
      <c r="G6" s="37"/>
    </row>
    <row r="7" spans="2:7" x14ac:dyDescent="0.35">
      <c r="B7" s="21" t="s">
        <v>67</v>
      </c>
      <c r="C7" s="37">
        <v>1.0945787557124476</v>
      </c>
      <c r="D7" s="37"/>
      <c r="E7" s="37">
        <v>3.3032164740288736E-2</v>
      </c>
      <c r="F7" s="37">
        <v>8.5621897974080707E-2</v>
      </c>
      <c r="G7" s="37">
        <v>2.4742659871440694E-2</v>
      </c>
    </row>
  </sheetData>
  <pageMargins left="0.7" right="0.7" top="0.75" bottom="0.75" header="0.3" footer="0.3"/>
  <headerFooter>
    <oddHeader>&amp;L&amp;"Calibri"&amp;12&amp;K000000 EBA Regular Use&amp;1#_x000D_</oddHead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F6F3-F04B-4A4D-B3F7-F25C4F487E80}">
  <dimension ref="B2:H7"/>
  <sheetViews>
    <sheetView showGridLines="0" zoomScaleNormal="100" workbookViewId="0"/>
  </sheetViews>
  <sheetFormatPr defaultRowHeight="14.5" x14ac:dyDescent="0.35"/>
  <cols>
    <col min="3" max="7" width="8.7265625" customWidth="1"/>
  </cols>
  <sheetData>
    <row r="2" spans="2:8" x14ac:dyDescent="0.35">
      <c r="B2" s="7" t="s">
        <v>80</v>
      </c>
    </row>
    <row r="3" spans="2:8" x14ac:dyDescent="0.35">
      <c r="B3" t="s">
        <v>81</v>
      </c>
    </row>
    <row r="5" spans="2:8" x14ac:dyDescent="0.35">
      <c r="B5" s="24"/>
      <c r="C5" s="31" t="s">
        <v>82</v>
      </c>
      <c r="D5" s="31" t="s">
        <v>83</v>
      </c>
      <c r="E5" s="31" t="s">
        <v>84</v>
      </c>
      <c r="F5" s="31" t="s">
        <v>85</v>
      </c>
    </row>
    <row r="6" spans="2:8" x14ac:dyDescent="0.35">
      <c r="B6" s="24" t="s">
        <v>67</v>
      </c>
      <c r="C6" s="38">
        <v>949.39123152976822</v>
      </c>
      <c r="D6" s="39">
        <v>178.21968892296869</v>
      </c>
      <c r="E6" s="39">
        <v>85.62189797408071</v>
      </c>
      <c r="F6" s="39">
        <v>24.742659871440694</v>
      </c>
      <c r="H6" s="6"/>
    </row>
    <row r="7" spans="2:8" x14ac:dyDescent="0.35">
      <c r="C7" s="8"/>
      <c r="D7" s="6"/>
      <c r="E7" s="6"/>
      <c r="F7" s="6"/>
      <c r="H7" s="6"/>
    </row>
  </sheetData>
  <pageMargins left="0.7" right="0.7" top="0.75" bottom="0.75" header="0.3" footer="0.3"/>
  <headerFooter>
    <oddHeader>&amp;L&amp;"Calibri"&amp;12&amp;K000000 EBA Regular Use&amp;1#_x000D_</oddHead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7B6C-E231-47F8-B5C5-0C2DAB26B2D9}">
  <dimension ref="B2:F16"/>
  <sheetViews>
    <sheetView showGridLines="0" zoomScaleNormal="100" workbookViewId="0"/>
  </sheetViews>
  <sheetFormatPr defaultColWidth="8.7265625" defaultRowHeight="14.5" x14ac:dyDescent="0.35"/>
  <cols>
    <col min="1" max="16384" width="8.7265625" style="16"/>
  </cols>
  <sheetData>
    <row r="2" spans="2:6" x14ac:dyDescent="0.35">
      <c r="B2" s="17" t="s">
        <v>86</v>
      </c>
    </row>
    <row r="3" spans="2:6" x14ac:dyDescent="0.35">
      <c r="B3" s="16" t="s">
        <v>2</v>
      </c>
    </row>
    <row r="5" spans="2:6" x14ac:dyDescent="0.35">
      <c r="B5" s="21"/>
      <c r="C5" s="20" t="s">
        <v>87</v>
      </c>
      <c r="D5" s="20" t="s">
        <v>88</v>
      </c>
      <c r="E5" s="20" t="s">
        <v>89</v>
      </c>
    </row>
    <row r="6" spans="2:6" x14ac:dyDescent="0.35">
      <c r="B6" s="21" t="s">
        <v>5</v>
      </c>
      <c r="C6" s="28">
        <v>-5.8220284884719101E-2</v>
      </c>
      <c r="D6" s="50">
        <v>-6.8962999999999997E-2</v>
      </c>
      <c r="E6" s="28">
        <v>-1.3170149235352696E-2</v>
      </c>
    </row>
    <row r="7" spans="2:6" x14ac:dyDescent="0.35">
      <c r="B7" s="21" t="s">
        <v>6</v>
      </c>
      <c r="C7" s="28">
        <v>-6.6834185495056903E-2</v>
      </c>
      <c r="D7" s="50">
        <v>-7.6451000000000005E-2</v>
      </c>
      <c r="E7" s="28">
        <v>-2.4822641048708328E-2</v>
      </c>
    </row>
    <row r="8" spans="2:6" x14ac:dyDescent="0.35">
      <c r="B8" s="21" t="s">
        <v>7</v>
      </c>
      <c r="C8" s="28">
        <v>-0.10901513217274</v>
      </c>
      <c r="D8" s="50">
        <v>-0.11335099999999999</v>
      </c>
      <c r="E8" s="28">
        <v>-8.1853332239759005E-2</v>
      </c>
    </row>
    <row r="14" spans="2:6" x14ac:dyDescent="0.35">
      <c r="C14" s="19"/>
      <c r="D14" s="40"/>
      <c r="E14" s="19"/>
      <c r="F14" s="19"/>
    </row>
    <row r="15" spans="2:6" x14ac:dyDescent="0.35">
      <c r="C15" s="19"/>
      <c r="D15" s="19"/>
      <c r="E15" s="19"/>
      <c r="F15" s="19"/>
    </row>
    <row r="16" spans="2:6" x14ac:dyDescent="0.35">
      <c r="C16" s="19"/>
      <c r="D16" s="19"/>
      <c r="E16" s="19"/>
      <c r="F16" s="1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F3713-F199-4004-BFFF-BB705A13B721}">
  <sheetPr codeName="Sheet11"/>
  <dimension ref="B2:D8"/>
  <sheetViews>
    <sheetView showGridLines="0" zoomScaleNormal="100" workbookViewId="0"/>
  </sheetViews>
  <sheetFormatPr defaultRowHeight="14.5" x14ac:dyDescent="0.35"/>
  <sheetData>
    <row r="2" spans="2:4" x14ac:dyDescent="0.35">
      <c r="B2" s="7" t="s">
        <v>90</v>
      </c>
    </row>
    <row r="3" spans="2:4" x14ac:dyDescent="0.35">
      <c r="B3" t="s">
        <v>22</v>
      </c>
    </row>
    <row r="5" spans="2:4" x14ac:dyDescent="0.35">
      <c r="B5" s="24"/>
      <c r="C5" s="31" t="s">
        <v>91</v>
      </c>
      <c r="D5" s="31" t="s">
        <v>92</v>
      </c>
    </row>
    <row r="6" spans="2:4" x14ac:dyDescent="0.35">
      <c r="B6" s="24" t="s">
        <v>5</v>
      </c>
      <c r="C6" s="51">
        <v>-6.8962999999999997E-2</v>
      </c>
      <c r="D6" s="51">
        <v>-1.1342E-2</v>
      </c>
    </row>
    <row r="7" spans="2:4" x14ac:dyDescent="0.35">
      <c r="B7" s="24" t="s">
        <v>6</v>
      </c>
      <c r="C7" s="51">
        <v>-7.6451000000000005E-2</v>
      </c>
      <c r="D7" s="51">
        <v>-1.2574E-2</v>
      </c>
    </row>
    <row r="8" spans="2:4" x14ac:dyDescent="0.35">
      <c r="B8" s="24" t="s">
        <v>7</v>
      </c>
      <c r="C8" s="51">
        <v>-0.11335099999999999</v>
      </c>
      <c r="D8" s="51">
        <v>-1.8641999999999999E-2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1AAE-1471-4FBE-AA1C-61FDB9AFA69C}">
  <sheetPr codeName="Sheet10"/>
  <dimension ref="B2:H17"/>
  <sheetViews>
    <sheetView showGridLines="0" zoomScaleNormal="100" workbookViewId="0"/>
  </sheetViews>
  <sheetFormatPr defaultColWidth="8.7265625" defaultRowHeight="14.5" x14ac:dyDescent="0.35"/>
  <cols>
    <col min="1" max="2" width="8.7265625" style="16"/>
    <col min="3" max="8" width="8.7265625" style="16" customWidth="1"/>
    <col min="9" max="16384" width="8.7265625" style="16"/>
  </cols>
  <sheetData>
    <row r="2" spans="2:8" x14ac:dyDescent="0.35">
      <c r="B2" s="17" t="s">
        <v>93</v>
      </c>
    </row>
    <row r="3" spans="2:8" x14ac:dyDescent="0.35">
      <c r="B3" s="16" t="s">
        <v>48</v>
      </c>
    </row>
    <row r="5" spans="2:8" x14ac:dyDescent="0.35">
      <c r="B5" s="21"/>
      <c r="C5" s="22" t="s">
        <v>6</v>
      </c>
      <c r="D5" s="22" t="s">
        <v>7</v>
      </c>
      <c r="E5" s="22" t="s">
        <v>5</v>
      </c>
      <c r="F5" s="22" t="s">
        <v>94</v>
      </c>
      <c r="G5" s="22" t="s">
        <v>95</v>
      </c>
      <c r="H5" s="22" t="s">
        <v>96</v>
      </c>
    </row>
    <row r="6" spans="2:8" x14ac:dyDescent="0.35">
      <c r="B6" s="27">
        <v>2023</v>
      </c>
      <c r="C6" s="28">
        <v>-4.7168064137242761E-2</v>
      </c>
      <c r="D6" s="28">
        <v>-6.7813352591472101E-2</v>
      </c>
      <c r="E6" s="28">
        <v>-4.7191112750509544E-2</v>
      </c>
      <c r="F6" s="28">
        <v>-3.8939743480320303E-2</v>
      </c>
      <c r="G6" s="28">
        <v>-5.1723122827335946E-2</v>
      </c>
      <c r="H6" s="28">
        <v>-3.8909513942313789E-2</v>
      </c>
    </row>
    <row r="7" spans="2:8" x14ac:dyDescent="0.35">
      <c r="B7" s="27">
        <v>2024</v>
      </c>
      <c r="C7" s="28">
        <v>-4.7984041714830013E-2</v>
      </c>
      <c r="D7" s="28">
        <v>-7.8232336970837826E-2</v>
      </c>
      <c r="E7" s="28">
        <v>-4.7978749889877173E-2</v>
      </c>
      <c r="F7" s="28">
        <v>-4.049807087165367E-2</v>
      </c>
      <c r="G7" s="28">
        <v>-5.8125751351635106E-2</v>
      </c>
      <c r="H7" s="28">
        <v>-4.0442851453866974E-2</v>
      </c>
    </row>
    <row r="8" spans="2:8" x14ac:dyDescent="0.35">
      <c r="B8" s="27">
        <v>2025</v>
      </c>
      <c r="C8" s="28">
        <v>-4.5071373804398324E-2</v>
      </c>
      <c r="D8" s="28">
        <v>-7.1472791001918848E-2</v>
      </c>
      <c r="E8" s="28">
        <v>-4.5067434012902675E-2</v>
      </c>
      <c r="F8" s="28">
        <v>-3.8829901660039398E-2</v>
      </c>
      <c r="G8" s="28">
        <v>-5.3848708717308277E-2</v>
      </c>
      <c r="H8" s="28">
        <v>-3.877636361121866E-2</v>
      </c>
    </row>
    <row r="9" spans="2:8" x14ac:dyDescent="0.35">
      <c r="B9" s="27">
        <v>2026</v>
      </c>
      <c r="C9" s="28">
        <v>-5.0846798128687705E-2</v>
      </c>
      <c r="D9" s="28">
        <v>-7.6842133551426314E-2</v>
      </c>
      <c r="E9" s="28">
        <v>-4.2204827657396825E-2</v>
      </c>
      <c r="F9" s="28">
        <v>-4.339163809260168E-2</v>
      </c>
      <c r="G9" s="28">
        <v>-5.7934849994680328E-2</v>
      </c>
      <c r="H9" s="28">
        <v>-3.6966021476215319E-2</v>
      </c>
    </row>
    <row r="10" spans="2:8" x14ac:dyDescent="0.35">
      <c r="B10" s="27">
        <v>2027</v>
      </c>
      <c r="C10" s="28">
        <v>-4.7689676270335976E-2</v>
      </c>
      <c r="D10" s="28">
        <v>-7.0513071206274341E-2</v>
      </c>
      <c r="E10" s="28">
        <v>-3.9428015017206809E-2</v>
      </c>
      <c r="F10" s="28">
        <v>-4.1887645966010689E-2</v>
      </c>
      <c r="G10" s="28">
        <v>-5.4090344355853415E-2</v>
      </c>
      <c r="H10" s="28">
        <v>-3.5174782753730816E-2</v>
      </c>
    </row>
    <row r="11" spans="2:8" x14ac:dyDescent="0.35">
      <c r="B11" s="27">
        <v>2028</v>
      </c>
      <c r="C11" s="28">
        <v>-4.417884647955695E-2</v>
      </c>
      <c r="D11" s="28">
        <v>-6.3460812105868916E-2</v>
      </c>
      <c r="E11" s="28">
        <v>-3.6867292133378277E-2</v>
      </c>
      <c r="F11" s="28">
        <v>-3.9462366980604395E-2</v>
      </c>
      <c r="G11" s="28">
        <v>-4.9286189724698268E-2</v>
      </c>
      <c r="H11" s="28">
        <v>-3.3400261495796661E-2</v>
      </c>
    </row>
    <row r="12" spans="2:8" x14ac:dyDescent="0.35">
      <c r="B12" s="27">
        <v>2029</v>
      </c>
      <c r="C12" s="28">
        <v>-4.0762470357257843E-2</v>
      </c>
      <c r="D12" s="28">
        <v>-5.689295427903502E-2</v>
      </c>
      <c r="E12" s="28">
        <v>-3.4658115391328979E-2</v>
      </c>
      <c r="F12" s="28">
        <v>-3.6890953006509346E-2</v>
      </c>
      <c r="G12" s="28">
        <v>-4.463693990887406E-2</v>
      </c>
      <c r="H12" s="28">
        <v>-3.1803363764423692E-2</v>
      </c>
    </row>
    <row r="13" spans="2:8" x14ac:dyDescent="0.35">
      <c r="B13" s="27">
        <v>2030</v>
      </c>
      <c r="C13" s="28">
        <v>-3.8427264042820715E-2</v>
      </c>
      <c r="D13" s="28">
        <v>-5.1686116046829531E-2</v>
      </c>
      <c r="E13" s="28">
        <v>-3.3263189629920753E-2</v>
      </c>
      <c r="F13" s="28">
        <v>-3.5493770082363277E-2</v>
      </c>
      <c r="G13" s="28">
        <v>-4.091628348809398E-2</v>
      </c>
      <c r="H13" s="28">
        <v>-3.1061818650414939E-2</v>
      </c>
    </row>
    <row r="14" spans="2:8" x14ac:dyDescent="0.35">
      <c r="B14" s="23" t="s">
        <v>97</v>
      </c>
      <c r="C14" s="28">
        <f>SUM(C6:C13)</f>
        <v>-0.36212853493513025</v>
      </c>
      <c r="D14" s="28">
        <f>SUM(D6:D13)</f>
        <v>-0.53691356775366283</v>
      </c>
      <c r="E14" s="28">
        <f>SUM(E6:E13)</f>
        <v>-0.32665873648252097</v>
      </c>
      <c r="F14" s="28"/>
      <c r="G14" s="28"/>
      <c r="H14" s="28"/>
    </row>
    <row r="15" spans="2:8" x14ac:dyDescent="0.35">
      <c r="C15" s="41"/>
      <c r="E15" s="41"/>
    </row>
    <row r="17" spans="3:5" x14ac:dyDescent="0.35">
      <c r="C17" s="42"/>
      <c r="D17" s="42"/>
      <c r="E17" s="42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9FE63-9BF5-48B3-8C99-1FC21AC5A102}">
  <sheetPr codeName="Sheet12"/>
  <dimension ref="B2:H16"/>
  <sheetViews>
    <sheetView showGridLines="0" zoomScaleNormal="100" workbookViewId="0">
      <selection activeCell="K8" sqref="K8"/>
    </sheetView>
  </sheetViews>
  <sheetFormatPr defaultColWidth="8.7265625" defaultRowHeight="14.5" x14ac:dyDescent="0.35"/>
  <cols>
    <col min="1" max="16384" width="8.7265625" style="16"/>
  </cols>
  <sheetData>
    <row r="2" spans="2:8" x14ac:dyDescent="0.35">
      <c r="B2" s="17" t="s">
        <v>98</v>
      </c>
    </row>
    <row r="3" spans="2:8" x14ac:dyDescent="0.35">
      <c r="B3" s="16" t="s">
        <v>99</v>
      </c>
    </row>
    <row r="5" spans="2:8" x14ac:dyDescent="0.35">
      <c r="B5" s="21"/>
      <c r="C5" s="22" t="s">
        <v>6</v>
      </c>
      <c r="D5" s="22" t="s">
        <v>7</v>
      </c>
      <c r="E5" s="22" t="s">
        <v>5</v>
      </c>
      <c r="F5" s="22" t="s">
        <v>6</v>
      </c>
      <c r="G5" s="22" t="s">
        <v>7</v>
      </c>
      <c r="H5" s="22" t="s">
        <v>5</v>
      </c>
    </row>
    <row r="6" spans="2:8" x14ac:dyDescent="0.35">
      <c r="B6" s="21" t="s">
        <v>36</v>
      </c>
      <c r="C6" s="50">
        <v>-0.11191104111513191</v>
      </c>
      <c r="D6" s="50">
        <v>-0.16029328835751819</v>
      </c>
      <c r="E6" s="50">
        <v>-0.1025316639904276</v>
      </c>
      <c r="F6" s="50">
        <v>1.5717510670823276E-2</v>
      </c>
      <c r="G6" s="50">
        <v>2.1598636945763444E-2</v>
      </c>
      <c r="H6" s="50">
        <v>3.2029253924995296E-2</v>
      </c>
    </row>
    <row r="7" spans="2:8" x14ac:dyDescent="0.35">
      <c r="B7" s="21" t="s">
        <v>73</v>
      </c>
      <c r="C7" s="50">
        <v>-9.439161752384595E-2</v>
      </c>
      <c r="D7" s="50">
        <v>-0.14911308288696681</v>
      </c>
      <c r="E7" s="50">
        <v>-6.7108690061367215E-2</v>
      </c>
      <c r="F7" s="50">
        <v>9.6100900345032006E-3</v>
      </c>
      <c r="G7" s="50">
        <v>3.4384756891477762E-2</v>
      </c>
      <c r="H7" s="50">
        <v>5.4368654188950309E-2</v>
      </c>
    </row>
    <row r="8" spans="2:8" x14ac:dyDescent="0.35">
      <c r="B8" s="21" t="s">
        <v>38</v>
      </c>
      <c r="C8" s="50">
        <v>-7.8850109285004175E-2</v>
      </c>
      <c r="D8" s="50">
        <v>-0.1341586332474527</v>
      </c>
      <c r="E8" s="50">
        <v>-6.7303813944837157E-2</v>
      </c>
      <c r="F8" s="50">
        <v>2.9292660966151497E-3</v>
      </c>
      <c r="G8" s="50">
        <v>8.4157552139128809E-3</v>
      </c>
      <c r="H8" s="50">
        <v>2.095878187148394E-2</v>
      </c>
    </row>
    <row r="9" spans="2:8" x14ac:dyDescent="0.35">
      <c r="B9" s="21" t="s">
        <v>39</v>
      </c>
      <c r="C9" s="50">
        <v>-7.2997670608264356E-2</v>
      </c>
      <c r="D9" s="50">
        <v>-0.1184676449970791</v>
      </c>
      <c r="E9" s="50">
        <v>-4.9486993472712688E-2</v>
      </c>
      <c r="F9" s="50">
        <v>3.2023970627699794E-3</v>
      </c>
      <c r="G9" s="50">
        <v>1.6441424829787089E-2</v>
      </c>
      <c r="H9" s="50">
        <v>2.6647232959704142E-2</v>
      </c>
    </row>
    <row r="10" spans="2:8" x14ac:dyDescent="0.35">
      <c r="B10" s="21" t="s">
        <v>40</v>
      </c>
      <c r="C10" s="50">
        <v>-6.4228354957394651E-2</v>
      </c>
      <c r="D10" s="50">
        <v>-0.1103547359049932</v>
      </c>
      <c r="E10" s="50">
        <v>-4.6629034050847541E-2</v>
      </c>
      <c r="F10" s="50">
        <v>1.8169461000870513E-3</v>
      </c>
      <c r="G10" s="50">
        <v>9.3643375359081099E-3</v>
      </c>
      <c r="H10" s="50">
        <v>1.774335165943609E-2</v>
      </c>
    </row>
    <row r="11" spans="2:8" x14ac:dyDescent="0.35">
      <c r="B11" s="21" t="s">
        <v>41</v>
      </c>
      <c r="C11" s="50">
        <v>-9.8063129707844282E-2</v>
      </c>
      <c r="D11" s="50">
        <v>-0.12653974185168099</v>
      </c>
      <c r="E11" s="50">
        <v>-9.4276426405816016E-2</v>
      </c>
      <c r="F11" s="50">
        <v>2.9897763501933253E-3</v>
      </c>
      <c r="G11" s="50">
        <v>4.4574098035307097E-3</v>
      </c>
      <c r="H11" s="50">
        <v>8.8067169248854105E-3</v>
      </c>
    </row>
    <row r="12" spans="2:8" x14ac:dyDescent="0.35">
      <c r="B12" s="21" t="s">
        <v>74</v>
      </c>
      <c r="C12" s="50">
        <v>-9.5206701123626322E-2</v>
      </c>
      <c r="D12" s="50">
        <v>-0.1480359564446638</v>
      </c>
      <c r="E12" s="50">
        <v>-9.0365921249785972E-2</v>
      </c>
      <c r="F12" s="50">
        <v>2.6483891785428482E-3</v>
      </c>
      <c r="G12" s="50">
        <v>4.3155550144410096E-3</v>
      </c>
      <c r="H12" s="50">
        <v>1.3465442652903312E-2</v>
      </c>
    </row>
    <row r="13" spans="2:8" x14ac:dyDescent="0.35">
      <c r="B13" s="21" t="s">
        <v>43</v>
      </c>
      <c r="C13" s="50">
        <v>-9.9014249238616805E-2</v>
      </c>
      <c r="D13" s="50">
        <v>-0.1387967051744938</v>
      </c>
      <c r="E13" s="50">
        <v>-8.4656570526397634E-2</v>
      </c>
      <c r="F13" s="50">
        <v>1.3008695889188453E-2</v>
      </c>
      <c r="G13" s="50">
        <v>2.2934148583975467E-2</v>
      </c>
      <c r="H13" s="50">
        <v>3.601613824492865E-2</v>
      </c>
    </row>
    <row r="14" spans="2:8" x14ac:dyDescent="0.35">
      <c r="B14" s="21" t="s">
        <v>44</v>
      </c>
      <c r="C14" s="50">
        <v>-0.1209927202722464</v>
      </c>
      <c r="D14" s="50">
        <v>-0.1710745974600095</v>
      </c>
      <c r="E14" s="50">
        <v>-0.1171400408665582</v>
      </c>
      <c r="F14" s="50">
        <v>3.7863980712087991E-3</v>
      </c>
      <c r="G14" s="50">
        <v>5.4497799257992169E-3</v>
      </c>
      <c r="H14" s="50">
        <v>1.8624113891545037E-2</v>
      </c>
    </row>
    <row r="15" spans="2:8" x14ac:dyDescent="0.35">
      <c r="B15" s="21" t="s">
        <v>45</v>
      </c>
      <c r="C15" s="50">
        <v>-4.5918974398107361E-2</v>
      </c>
      <c r="D15" s="50">
        <v>-5.7701047795149688E-2</v>
      </c>
      <c r="E15" s="50">
        <v>-4.5144725069688543E-2</v>
      </c>
      <c r="F15" s="50">
        <v>1.1999045139098712E-3</v>
      </c>
      <c r="G15" s="50">
        <v>1.5426226848140497E-3</v>
      </c>
      <c r="H15" s="50">
        <v>3.2994550468846209E-3</v>
      </c>
    </row>
    <row r="16" spans="2:8" x14ac:dyDescent="0.35">
      <c r="B16" s="21" t="s">
        <v>100</v>
      </c>
      <c r="C16" s="50">
        <v>-7.645101989358831E-2</v>
      </c>
      <c r="D16" s="50">
        <v>-0.11335088480896927</v>
      </c>
      <c r="E16" s="50">
        <v>-6.896278849086894E-2</v>
      </c>
      <c r="F16" s="50">
        <v>5.6909373967841959E-3</v>
      </c>
      <c r="G16" s="50">
        <v>1.2890442742940975E-2</v>
      </c>
      <c r="H16" s="50">
        <v>2.3195914136571679E-2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7DFC-DBA2-4CE2-871F-A167823A8CCF}">
  <sheetPr codeName="Sheet13"/>
  <dimension ref="B2:F9"/>
  <sheetViews>
    <sheetView showGridLines="0" zoomScaleNormal="100" workbookViewId="0"/>
  </sheetViews>
  <sheetFormatPr defaultColWidth="8.7265625" defaultRowHeight="14.5" x14ac:dyDescent="0.35"/>
  <cols>
    <col min="1" max="1" width="8.7265625" style="16"/>
    <col min="2" max="6" width="8.7265625" style="16" customWidth="1"/>
    <col min="7" max="16384" width="8.7265625" style="16"/>
  </cols>
  <sheetData>
    <row r="2" spans="2:6" x14ac:dyDescent="0.35">
      <c r="B2" s="17" t="s">
        <v>102</v>
      </c>
    </row>
    <row r="3" spans="2:6" x14ac:dyDescent="0.35">
      <c r="B3" s="21" t="s">
        <v>103</v>
      </c>
    </row>
    <row r="5" spans="2:6" x14ac:dyDescent="0.35">
      <c r="B5" s="20"/>
      <c r="C5" s="20" t="s">
        <v>104</v>
      </c>
      <c r="D5" s="20" t="s">
        <v>105</v>
      </c>
      <c r="E5" s="20" t="s">
        <v>50</v>
      </c>
      <c r="F5" s="20" t="s">
        <v>79</v>
      </c>
    </row>
    <row r="6" spans="2:6" x14ac:dyDescent="0.35">
      <c r="B6" s="21" t="s">
        <v>5</v>
      </c>
      <c r="C6" s="28">
        <v>-8.9241269276636118E-3</v>
      </c>
      <c r="D6" s="28">
        <v>-1.8804442275427086E-3</v>
      </c>
      <c r="E6" s="28">
        <v>-1.6128292506605226E-3</v>
      </c>
      <c r="F6" s="28">
        <v>-7.5274882948585297E-4</v>
      </c>
    </row>
    <row r="7" spans="2:6" x14ac:dyDescent="0.35">
      <c r="B7" s="21" t="s">
        <v>6</v>
      </c>
      <c r="C7" s="28">
        <v>-1.7670347386009734E-2</v>
      </c>
      <c r="D7" s="28">
        <v>-3.767289004420147E-3</v>
      </c>
      <c r="E7" s="28">
        <v>-2.1914358960235468E-3</v>
      </c>
      <c r="F7" s="28">
        <v>-1.1935687622548988E-3</v>
      </c>
    </row>
    <row r="8" spans="2:6" x14ac:dyDescent="0.35">
      <c r="B8" s="21" t="s">
        <v>7</v>
      </c>
      <c r="C8" s="28">
        <v>-6.3478332884164879E-2</v>
      </c>
      <c r="D8" s="28">
        <v>-1.0742446286012368E-2</v>
      </c>
      <c r="E8" s="28">
        <v>-4.4615304563420388E-3</v>
      </c>
      <c r="F8" s="28">
        <v>-3.1710226132397219E-3</v>
      </c>
    </row>
    <row r="9" spans="2:6" x14ac:dyDescent="0.35">
      <c r="B9" s="21" t="s">
        <v>106</v>
      </c>
      <c r="C9" s="28">
        <v>949.39123152976822</v>
      </c>
      <c r="D9" s="28">
        <v>178.21968892296869</v>
      </c>
      <c r="E9" s="28">
        <v>85.62189797408071</v>
      </c>
      <c r="F9" s="28">
        <v>24.742659871440694</v>
      </c>
    </row>
  </sheetData>
  <pageMargins left="0.7" right="0.7" top="0.75" bottom="0.75" header="0.3" footer="0.3"/>
  <headerFooter>
    <oddHeader>&amp;L&amp;"Calibri"&amp;12&amp;K000000 EBA Regular Use&amp;1#_x000D_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4D562-C40F-45F6-A0C6-BB8FB2BB84AF}">
  <sheetPr>
    <tabColor theme="4"/>
  </sheetPr>
  <dimension ref="A1"/>
  <sheetViews>
    <sheetView showGridLines="0" workbookViewId="0">
      <selection activeCell="I10" sqref="I10"/>
    </sheetView>
  </sheetViews>
  <sheetFormatPr defaultRowHeight="14.5" x14ac:dyDescent="0.3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3C2E-A56D-4C79-AC3F-8D3C72081328}">
  <dimension ref="B2:F9"/>
  <sheetViews>
    <sheetView showGridLines="0" zoomScaleNormal="100" workbookViewId="0"/>
  </sheetViews>
  <sheetFormatPr defaultRowHeight="14.5" x14ac:dyDescent="0.35"/>
  <cols>
    <col min="2" max="6" width="8.7265625" customWidth="1"/>
  </cols>
  <sheetData>
    <row r="2" spans="2:6" x14ac:dyDescent="0.35">
      <c r="B2" s="7" t="s">
        <v>107</v>
      </c>
    </row>
    <row r="3" spans="2:6" x14ac:dyDescent="0.35">
      <c r="B3" t="s">
        <v>108</v>
      </c>
    </row>
    <row r="5" spans="2:6" ht="14.5" customHeight="1" x14ac:dyDescent="0.35">
      <c r="B5" s="24"/>
      <c r="C5" s="45" t="s">
        <v>109</v>
      </c>
      <c r="D5" s="31" t="s">
        <v>105</v>
      </c>
      <c r="E5" s="31" t="s">
        <v>50</v>
      </c>
      <c r="F5" s="31" t="s">
        <v>79</v>
      </c>
    </row>
    <row r="6" spans="2:6" ht="14.5" customHeight="1" x14ac:dyDescent="0.35">
      <c r="B6" s="24" t="s">
        <v>5</v>
      </c>
      <c r="C6" s="46">
        <v>-1.1636773054947177E-2</v>
      </c>
      <c r="D6" s="46">
        <v>-1.3062214708564451E-2</v>
      </c>
      <c r="E6" s="49">
        <v>-2.331930394260007E-2</v>
      </c>
      <c r="F6" s="46">
        <v>-3.7663072485461989E-2</v>
      </c>
    </row>
    <row r="7" spans="2:6" ht="14.5" customHeight="1" x14ac:dyDescent="0.35">
      <c r="B7" s="24" t="s">
        <v>6</v>
      </c>
      <c r="C7" s="46">
        <v>-2.3041561824458313E-2</v>
      </c>
      <c r="D7" s="46">
        <v>-2.616888984219147E-2</v>
      </c>
      <c r="E7" s="46">
        <v>-3.1685164259743208E-2</v>
      </c>
      <c r="F7" s="46">
        <v>-5.9719078991984344E-2</v>
      </c>
    </row>
    <row r="8" spans="2:6" ht="14.5" customHeight="1" x14ac:dyDescent="0.35">
      <c r="B8" s="24" t="s">
        <v>7</v>
      </c>
      <c r="C8" s="46">
        <v>-8.2773694241124893E-2</v>
      </c>
      <c r="D8" s="46">
        <v>-7.462074005059921E-2</v>
      </c>
      <c r="E8" s="46">
        <v>-6.4507625167387339E-2</v>
      </c>
      <c r="F8" s="46">
        <v>-0.15865910361768462</v>
      </c>
    </row>
    <row r="9" spans="2:6" ht="14.5" customHeight="1" x14ac:dyDescent="0.35">
      <c r="B9" s="24" t="s">
        <v>110</v>
      </c>
      <c r="C9" s="46">
        <v>0.76689017526810455</v>
      </c>
      <c r="D9" s="46">
        <v>0.1439605969965998</v>
      </c>
      <c r="E9" s="46">
        <v>6.916283842049753E-2</v>
      </c>
      <c r="F9" s="46">
        <v>1.9986389314796713E-2</v>
      </c>
    </row>
  </sheetData>
  <pageMargins left="0.7" right="0.7" top="0.75" bottom="0.75" header="0.3" footer="0.3"/>
  <headerFooter>
    <oddHeader>&amp;L&amp;"Calibri"&amp;12&amp;K000000 EBA Regular Use&amp;1#_x000D_</oddHead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3FB8-0C45-41F2-9FA3-4C8FAD64D76F}">
  <dimension ref="B2:H80"/>
  <sheetViews>
    <sheetView showGridLines="0" zoomScaleNormal="100" workbookViewId="0">
      <selection activeCell="I17" sqref="I17"/>
    </sheetView>
  </sheetViews>
  <sheetFormatPr defaultRowHeight="14.5" x14ac:dyDescent="0.35"/>
  <cols>
    <col min="2" max="97" width="8.7265625" customWidth="1"/>
    <col min="98" max="99" width="24" bestFit="1" customWidth="1"/>
    <col min="100" max="100" width="27.1796875" bestFit="1" customWidth="1"/>
    <col min="101" max="102" width="24" bestFit="1" customWidth="1"/>
    <col min="103" max="103" width="27.1796875" bestFit="1" customWidth="1"/>
    <col min="104" max="105" width="24.1796875" bestFit="1" customWidth="1"/>
    <col min="106" max="106" width="27.26953125" bestFit="1" customWidth="1"/>
    <col min="107" max="108" width="24" bestFit="1" customWidth="1"/>
    <col min="109" max="109" width="27.1796875" bestFit="1" customWidth="1"/>
    <col min="110" max="111" width="24.1796875" bestFit="1" customWidth="1"/>
    <col min="112" max="112" width="27.26953125" bestFit="1" customWidth="1"/>
    <col min="113" max="114" width="24.1796875" bestFit="1" customWidth="1"/>
    <col min="115" max="115" width="27.26953125" bestFit="1" customWidth="1"/>
    <col min="116" max="117" width="24.1796875" bestFit="1" customWidth="1"/>
    <col min="118" max="118" width="27.26953125" bestFit="1" customWidth="1"/>
    <col min="119" max="120" width="24.1796875" bestFit="1" customWidth="1"/>
    <col min="121" max="121" width="27.26953125" bestFit="1" customWidth="1"/>
    <col min="122" max="123" width="24.1796875" bestFit="1" customWidth="1"/>
    <col min="124" max="124" width="27.26953125" bestFit="1" customWidth="1"/>
    <col min="125" max="126" width="24.1796875" bestFit="1" customWidth="1"/>
    <col min="127" max="127" width="27.26953125" bestFit="1" customWidth="1"/>
    <col min="128" max="129" width="24.1796875" bestFit="1" customWidth="1"/>
    <col min="130" max="130" width="27.26953125" bestFit="1" customWidth="1"/>
    <col min="131" max="132" width="24.1796875" bestFit="1" customWidth="1"/>
    <col min="133" max="133" width="27.26953125" bestFit="1" customWidth="1"/>
    <col min="134" max="135" width="24.1796875" bestFit="1" customWidth="1"/>
    <col min="136" max="136" width="27.26953125" bestFit="1" customWidth="1"/>
    <col min="137" max="138" width="24.1796875" bestFit="1" customWidth="1"/>
    <col min="139" max="139" width="27.26953125" bestFit="1" customWidth="1"/>
    <col min="140" max="141" width="24.1796875" bestFit="1" customWidth="1"/>
    <col min="142" max="142" width="27.26953125" bestFit="1" customWidth="1"/>
    <col min="143" max="144" width="24.1796875" bestFit="1" customWidth="1"/>
    <col min="145" max="145" width="27.26953125" bestFit="1" customWidth="1"/>
    <col min="146" max="147" width="24.1796875" bestFit="1" customWidth="1"/>
    <col min="148" max="148" width="27.26953125" bestFit="1" customWidth="1"/>
    <col min="149" max="150" width="24.1796875" bestFit="1" customWidth="1"/>
    <col min="151" max="151" width="27.26953125" bestFit="1" customWidth="1"/>
    <col min="152" max="153" width="24" bestFit="1" customWidth="1"/>
    <col min="154" max="154" width="27.1796875" bestFit="1" customWidth="1"/>
    <col min="155" max="156" width="24.1796875" bestFit="1" customWidth="1"/>
    <col min="157" max="157" width="27.26953125" bestFit="1" customWidth="1"/>
    <col min="158" max="159" width="24" bestFit="1" customWidth="1"/>
    <col min="160" max="160" width="27.1796875" bestFit="1" customWidth="1"/>
    <col min="161" max="162" width="24.1796875" bestFit="1" customWidth="1"/>
    <col min="163" max="163" width="27.26953125" bestFit="1" customWidth="1"/>
    <col min="164" max="165" width="24.1796875" bestFit="1" customWidth="1"/>
    <col min="166" max="166" width="27.26953125" bestFit="1" customWidth="1"/>
    <col min="167" max="168" width="24.1796875" bestFit="1" customWidth="1"/>
    <col min="169" max="169" width="27.26953125" bestFit="1" customWidth="1"/>
    <col min="170" max="171" width="24" bestFit="1" customWidth="1"/>
    <col min="172" max="172" width="27.1796875" bestFit="1" customWidth="1"/>
    <col min="173" max="174" width="24" bestFit="1" customWidth="1"/>
    <col min="175" max="175" width="27.1796875" bestFit="1" customWidth="1"/>
    <col min="176" max="177" width="24" bestFit="1" customWidth="1"/>
    <col min="178" max="178" width="27.1796875" bestFit="1" customWidth="1"/>
    <col min="179" max="180" width="24.1796875" bestFit="1" customWidth="1"/>
    <col min="181" max="181" width="27.26953125" bestFit="1" customWidth="1"/>
    <col min="182" max="183" width="24" bestFit="1" customWidth="1"/>
    <col min="184" max="184" width="27.1796875" bestFit="1" customWidth="1"/>
    <col min="185" max="186" width="24.1796875" bestFit="1" customWidth="1"/>
    <col min="187" max="187" width="27.26953125" bestFit="1" customWidth="1"/>
    <col min="188" max="189" width="24.1796875" bestFit="1" customWidth="1"/>
    <col min="190" max="190" width="27.26953125" bestFit="1" customWidth="1"/>
    <col min="191" max="192" width="24" bestFit="1" customWidth="1"/>
    <col min="193" max="193" width="27.1796875" bestFit="1" customWidth="1"/>
    <col min="194" max="195" width="24" bestFit="1" customWidth="1"/>
    <col min="196" max="196" width="27.1796875" bestFit="1" customWidth="1"/>
    <col min="197" max="198" width="24" bestFit="1" customWidth="1"/>
    <col min="199" max="199" width="27.1796875" bestFit="1" customWidth="1"/>
    <col min="200" max="201" width="24.1796875" bestFit="1" customWidth="1"/>
    <col min="202" max="202" width="27.26953125" bestFit="1" customWidth="1"/>
    <col min="203" max="204" width="24" bestFit="1" customWidth="1"/>
    <col min="205" max="205" width="27.1796875" bestFit="1" customWidth="1"/>
    <col min="206" max="207" width="24.1796875" bestFit="1" customWidth="1"/>
    <col min="208" max="208" width="27.26953125" bestFit="1" customWidth="1"/>
    <col min="209" max="210" width="24.1796875" bestFit="1" customWidth="1"/>
    <col min="211" max="211" width="27.26953125" bestFit="1" customWidth="1"/>
    <col min="212" max="213" width="24" bestFit="1" customWidth="1"/>
    <col min="214" max="214" width="27.1796875" bestFit="1" customWidth="1"/>
    <col min="215" max="216" width="24" bestFit="1" customWidth="1"/>
    <col min="217" max="217" width="27.1796875" bestFit="1" customWidth="1"/>
    <col min="218" max="219" width="24" bestFit="1" customWidth="1"/>
    <col min="220" max="220" width="27.1796875" bestFit="1" customWidth="1"/>
    <col min="221" max="222" width="24.1796875" bestFit="1" customWidth="1"/>
    <col min="223" max="223" width="27.26953125" bestFit="1" customWidth="1"/>
    <col min="224" max="225" width="24" bestFit="1" customWidth="1"/>
    <col min="226" max="226" width="27.1796875" bestFit="1" customWidth="1"/>
    <col min="227" max="228" width="24" bestFit="1" customWidth="1"/>
    <col min="229" max="229" width="27.1796875" bestFit="1" customWidth="1"/>
    <col min="230" max="231" width="24" bestFit="1" customWidth="1"/>
    <col min="232" max="232" width="27.1796875" bestFit="1" customWidth="1"/>
    <col min="233" max="234" width="24" bestFit="1" customWidth="1"/>
    <col min="235" max="235" width="27.1796875" bestFit="1" customWidth="1"/>
    <col min="236" max="237" width="24.1796875" bestFit="1" customWidth="1"/>
    <col min="238" max="238" width="27.26953125" bestFit="1" customWidth="1"/>
    <col min="239" max="240" width="24" bestFit="1" customWidth="1"/>
    <col min="241" max="241" width="27.1796875" bestFit="1" customWidth="1"/>
    <col min="242" max="243" width="24.1796875" bestFit="1" customWidth="1"/>
    <col min="244" max="244" width="27.26953125" bestFit="1" customWidth="1"/>
    <col min="245" max="246" width="24.1796875" bestFit="1" customWidth="1"/>
    <col min="247" max="247" width="27.26953125" bestFit="1" customWidth="1"/>
    <col min="248" max="249" width="24" bestFit="1" customWidth="1"/>
    <col min="250" max="250" width="27.1796875" bestFit="1" customWidth="1"/>
    <col min="251" max="252" width="24" bestFit="1" customWidth="1"/>
    <col min="253" max="253" width="27.1796875" bestFit="1" customWidth="1"/>
    <col min="254" max="255" width="24.1796875" bestFit="1" customWidth="1"/>
    <col min="256" max="256" width="27.26953125" bestFit="1" customWidth="1"/>
    <col min="257" max="258" width="24.1796875" bestFit="1" customWidth="1"/>
    <col min="259" max="259" width="27.26953125" bestFit="1" customWidth="1"/>
    <col min="260" max="261" width="24.1796875" bestFit="1" customWidth="1"/>
    <col min="262" max="262" width="27.26953125" bestFit="1" customWidth="1"/>
    <col min="263" max="264" width="24.1796875" bestFit="1" customWidth="1"/>
    <col min="265" max="265" width="27.26953125" bestFit="1" customWidth="1"/>
    <col min="266" max="267" width="24" bestFit="1" customWidth="1"/>
    <col min="268" max="268" width="27.1796875" bestFit="1" customWidth="1"/>
    <col min="269" max="270" width="24" bestFit="1" customWidth="1"/>
    <col min="271" max="271" width="27.1796875" bestFit="1" customWidth="1"/>
    <col min="272" max="273" width="24" bestFit="1" customWidth="1"/>
    <col min="274" max="274" width="27.1796875" bestFit="1" customWidth="1"/>
    <col min="275" max="276" width="24" bestFit="1" customWidth="1"/>
    <col min="277" max="277" width="27.1796875" bestFit="1" customWidth="1"/>
    <col min="278" max="279" width="24.1796875" bestFit="1" customWidth="1"/>
    <col min="280" max="280" width="27.26953125" bestFit="1" customWidth="1"/>
    <col min="281" max="282" width="24.1796875" bestFit="1" customWidth="1"/>
    <col min="283" max="283" width="27.26953125" bestFit="1" customWidth="1"/>
    <col min="284" max="285" width="24.1796875" bestFit="1" customWidth="1"/>
    <col min="286" max="286" width="27.26953125" bestFit="1" customWidth="1"/>
    <col min="287" max="288" width="24.1796875" bestFit="1" customWidth="1"/>
    <col min="289" max="289" width="27.26953125" bestFit="1" customWidth="1"/>
    <col min="290" max="291" width="24" bestFit="1" customWidth="1"/>
    <col min="292" max="292" width="27.1796875" bestFit="1" customWidth="1"/>
    <col min="293" max="294" width="24.1796875" bestFit="1" customWidth="1"/>
    <col min="295" max="295" width="27.26953125" bestFit="1" customWidth="1"/>
    <col min="296" max="297" width="24" bestFit="1" customWidth="1"/>
    <col min="298" max="298" width="27.1796875" bestFit="1" customWidth="1"/>
    <col min="299" max="300" width="24.1796875" bestFit="1" customWidth="1"/>
    <col min="301" max="301" width="27.26953125" bestFit="1" customWidth="1"/>
    <col min="302" max="303" width="24.1796875" bestFit="1" customWidth="1"/>
    <col min="304" max="304" width="27.26953125" bestFit="1" customWidth="1"/>
    <col min="305" max="306" width="24" bestFit="1" customWidth="1"/>
    <col min="307" max="307" width="27.1796875" bestFit="1" customWidth="1"/>
    <col min="308" max="309" width="24" bestFit="1" customWidth="1"/>
    <col min="310" max="310" width="27.1796875" bestFit="1" customWidth="1"/>
    <col min="311" max="312" width="24" bestFit="1" customWidth="1"/>
    <col min="313" max="313" width="27.1796875" bestFit="1" customWidth="1"/>
    <col min="314" max="315" width="24.1796875" bestFit="1" customWidth="1"/>
    <col min="316" max="316" width="27.26953125" bestFit="1" customWidth="1"/>
    <col min="317" max="318" width="24.1796875" bestFit="1" customWidth="1"/>
    <col min="319" max="319" width="27.26953125" bestFit="1" customWidth="1"/>
    <col min="320" max="321" width="24.1796875" bestFit="1" customWidth="1"/>
    <col min="322" max="322" width="27.26953125" bestFit="1" customWidth="1"/>
    <col min="323" max="324" width="24.1796875" bestFit="1" customWidth="1"/>
    <col min="325" max="325" width="27.26953125" bestFit="1" customWidth="1"/>
    <col min="326" max="327" width="24" bestFit="1" customWidth="1"/>
    <col min="328" max="328" width="27.1796875" bestFit="1" customWidth="1"/>
    <col min="329" max="330" width="24.1796875" bestFit="1" customWidth="1"/>
    <col min="331" max="331" width="27.26953125" bestFit="1" customWidth="1"/>
    <col min="332" max="333" width="24.1796875" bestFit="1" customWidth="1"/>
    <col min="334" max="334" width="27.26953125" bestFit="1" customWidth="1"/>
    <col min="335" max="336" width="24.1796875" bestFit="1" customWidth="1"/>
    <col min="337" max="337" width="27.26953125" bestFit="1" customWidth="1"/>
    <col min="338" max="339" width="24.1796875" bestFit="1" customWidth="1"/>
    <col min="340" max="340" width="27.26953125" bestFit="1" customWidth="1"/>
    <col min="341" max="342" width="24.1796875" bestFit="1" customWidth="1"/>
    <col min="343" max="343" width="27.26953125" bestFit="1" customWidth="1"/>
    <col min="344" max="345" width="24.1796875" bestFit="1" customWidth="1"/>
    <col min="346" max="346" width="27.26953125" bestFit="1" customWidth="1"/>
    <col min="347" max="348" width="24.1796875" bestFit="1" customWidth="1"/>
    <col min="349" max="349" width="27.26953125" bestFit="1" customWidth="1"/>
    <col min="350" max="351" width="24.1796875" bestFit="1" customWidth="1"/>
    <col min="352" max="352" width="27.26953125" bestFit="1" customWidth="1"/>
    <col min="353" max="354" width="24.1796875" bestFit="1" customWidth="1"/>
    <col min="355" max="355" width="27.26953125" bestFit="1" customWidth="1"/>
    <col min="356" max="357" width="24" bestFit="1" customWidth="1"/>
    <col min="358" max="358" width="27.1796875" bestFit="1" customWidth="1"/>
    <col min="359" max="360" width="24.1796875" bestFit="1" customWidth="1"/>
    <col min="361" max="361" width="27.26953125" bestFit="1" customWidth="1"/>
    <col min="362" max="363" width="24" bestFit="1" customWidth="1"/>
    <col min="364" max="364" width="27.1796875" bestFit="1" customWidth="1"/>
    <col min="365" max="366" width="24" bestFit="1" customWidth="1"/>
    <col min="367" max="367" width="27.1796875" bestFit="1" customWidth="1"/>
    <col min="368" max="369" width="24" bestFit="1" customWidth="1"/>
    <col min="370" max="370" width="27.1796875" bestFit="1" customWidth="1"/>
    <col min="371" max="372" width="24" bestFit="1" customWidth="1"/>
    <col min="373" max="373" width="27.1796875" bestFit="1" customWidth="1"/>
    <col min="374" max="375" width="24" bestFit="1" customWidth="1"/>
    <col min="376" max="376" width="27.1796875" bestFit="1" customWidth="1"/>
    <col min="377" max="378" width="24" bestFit="1" customWidth="1"/>
    <col min="379" max="379" width="27.1796875" bestFit="1" customWidth="1"/>
    <col min="380" max="381" width="24.1796875" bestFit="1" customWidth="1"/>
    <col min="382" max="382" width="27.26953125" bestFit="1" customWidth="1"/>
    <col min="383" max="384" width="24.1796875" bestFit="1" customWidth="1"/>
    <col min="385" max="385" width="27.26953125" bestFit="1" customWidth="1"/>
    <col min="386" max="387" width="24" bestFit="1" customWidth="1"/>
    <col min="388" max="388" width="27.1796875" bestFit="1" customWidth="1"/>
    <col min="389" max="390" width="24.1796875" bestFit="1" customWidth="1"/>
    <col min="391" max="391" width="27.26953125" bestFit="1" customWidth="1"/>
    <col min="392" max="393" width="24.1796875" bestFit="1" customWidth="1"/>
    <col min="394" max="394" width="27.26953125" bestFit="1" customWidth="1"/>
    <col min="395" max="396" width="24.1796875" bestFit="1" customWidth="1"/>
    <col min="397" max="397" width="27.26953125" bestFit="1" customWidth="1"/>
    <col min="398" max="399" width="24" bestFit="1" customWidth="1"/>
    <col min="400" max="400" width="27.1796875" bestFit="1" customWidth="1"/>
    <col min="401" max="402" width="24.1796875" bestFit="1" customWidth="1"/>
    <col min="403" max="403" width="27.26953125" bestFit="1" customWidth="1"/>
    <col min="404" max="405" width="24" bestFit="1" customWidth="1"/>
    <col min="406" max="406" width="27.1796875" bestFit="1" customWidth="1"/>
    <col min="407" max="408" width="24.1796875" bestFit="1" customWidth="1"/>
    <col min="409" max="409" width="27.26953125" bestFit="1" customWidth="1"/>
    <col min="410" max="411" width="24" bestFit="1" customWidth="1"/>
    <col min="412" max="412" width="27.1796875" bestFit="1" customWidth="1"/>
    <col min="413" max="414" width="24.1796875" bestFit="1" customWidth="1"/>
    <col min="415" max="415" width="27.26953125" bestFit="1" customWidth="1"/>
    <col min="416" max="417" width="24.1796875" bestFit="1" customWidth="1"/>
    <col min="418" max="418" width="27.26953125" bestFit="1" customWidth="1"/>
    <col min="419" max="420" width="24.1796875" bestFit="1" customWidth="1"/>
    <col min="421" max="421" width="27.26953125" bestFit="1" customWidth="1"/>
    <col min="422" max="423" width="24.1796875" bestFit="1" customWidth="1"/>
    <col min="424" max="424" width="27.26953125" bestFit="1" customWidth="1"/>
    <col min="425" max="426" width="24" bestFit="1" customWidth="1"/>
    <col min="427" max="427" width="27.1796875" bestFit="1" customWidth="1"/>
    <col min="428" max="429" width="24" bestFit="1" customWidth="1"/>
    <col min="430" max="430" width="27.1796875" bestFit="1" customWidth="1"/>
    <col min="431" max="432" width="24.1796875" bestFit="1" customWidth="1"/>
    <col min="433" max="433" width="27.26953125" bestFit="1" customWidth="1"/>
    <col min="434" max="435" width="24" bestFit="1" customWidth="1"/>
    <col min="436" max="436" width="27.1796875" bestFit="1" customWidth="1"/>
    <col min="437" max="438" width="24" bestFit="1" customWidth="1"/>
    <col min="439" max="439" width="27.1796875" bestFit="1" customWidth="1"/>
    <col min="440" max="441" width="24.1796875" bestFit="1" customWidth="1"/>
    <col min="442" max="442" width="27.26953125" bestFit="1" customWidth="1"/>
    <col min="443" max="444" width="24.1796875" bestFit="1" customWidth="1"/>
    <col min="445" max="445" width="27.26953125" bestFit="1" customWidth="1"/>
    <col min="446" max="447" width="24" bestFit="1" customWidth="1"/>
    <col min="448" max="448" width="27.1796875" bestFit="1" customWidth="1"/>
    <col min="449" max="450" width="24.1796875" bestFit="1" customWidth="1"/>
    <col min="451" max="451" width="27.26953125" bestFit="1" customWidth="1"/>
    <col min="452" max="453" width="24" bestFit="1" customWidth="1"/>
    <col min="454" max="454" width="27.1796875" bestFit="1" customWidth="1"/>
    <col min="455" max="456" width="24" bestFit="1" customWidth="1"/>
    <col min="457" max="457" width="27.1796875" bestFit="1" customWidth="1"/>
    <col min="458" max="459" width="24.1796875" bestFit="1" customWidth="1"/>
    <col min="460" max="460" width="27.26953125" bestFit="1" customWidth="1"/>
    <col min="461" max="462" width="24.1796875" bestFit="1" customWidth="1"/>
    <col min="463" max="463" width="27.26953125" bestFit="1" customWidth="1"/>
    <col min="464" max="465" width="24" bestFit="1" customWidth="1"/>
    <col min="466" max="466" width="27.1796875" bestFit="1" customWidth="1"/>
    <col min="467" max="468" width="24.1796875" bestFit="1" customWidth="1"/>
    <col min="469" max="469" width="27.26953125" bestFit="1" customWidth="1"/>
    <col min="470" max="471" width="24" bestFit="1" customWidth="1"/>
    <col min="472" max="472" width="27.1796875" bestFit="1" customWidth="1"/>
    <col min="473" max="474" width="24.1796875" bestFit="1" customWidth="1"/>
    <col min="475" max="475" width="27.26953125" bestFit="1" customWidth="1"/>
    <col min="476" max="477" width="24.1796875" bestFit="1" customWidth="1"/>
    <col min="478" max="478" width="27.26953125" bestFit="1" customWidth="1"/>
    <col min="479" max="480" width="24.1796875" bestFit="1" customWidth="1"/>
    <col min="481" max="481" width="27.26953125" bestFit="1" customWidth="1"/>
    <col min="482" max="483" width="24.1796875" bestFit="1" customWidth="1"/>
    <col min="484" max="484" width="27.26953125" bestFit="1" customWidth="1"/>
    <col min="485" max="486" width="24" bestFit="1" customWidth="1"/>
    <col min="487" max="487" width="27.1796875" bestFit="1" customWidth="1"/>
    <col min="488" max="489" width="24.1796875" bestFit="1" customWidth="1"/>
    <col min="490" max="490" width="27.26953125" bestFit="1" customWidth="1"/>
    <col min="491" max="492" width="24.1796875" bestFit="1" customWidth="1"/>
    <col min="493" max="493" width="27.26953125" bestFit="1" customWidth="1"/>
    <col min="494" max="495" width="24.1796875" bestFit="1" customWidth="1"/>
    <col min="496" max="496" width="27.26953125" bestFit="1" customWidth="1"/>
    <col min="497" max="498" width="24.1796875" bestFit="1" customWidth="1"/>
    <col min="499" max="499" width="27.26953125" bestFit="1" customWidth="1"/>
    <col min="500" max="501" width="24.1796875" bestFit="1" customWidth="1"/>
    <col min="502" max="502" width="27.26953125" bestFit="1" customWidth="1"/>
    <col min="503" max="504" width="24.1796875" bestFit="1" customWidth="1"/>
    <col min="505" max="505" width="27.26953125" bestFit="1" customWidth="1"/>
    <col min="506" max="507" width="24.1796875" bestFit="1" customWidth="1"/>
    <col min="508" max="508" width="27.26953125" bestFit="1" customWidth="1"/>
    <col min="509" max="510" width="24.1796875" bestFit="1" customWidth="1"/>
    <col min="511" max="511" width="27.26953125" bestFit="1" customWidth="1"/>
    <col min="512" max="513" width="24" bestFit="1" customWidth="1"/>
    <col min="514" max="514" width="27.1796875" bestFit="1" customWidth="1"/>
    <col min="515" max="516" width="24.1796875" bestFit="1" customWidth="1"/>
    <col min="517" max="517" width="27.26953125" bestFit="1" customWidth="1"/>
    <col min="518" max="519" width="24.1796875" bestFit="1" customWidth="1"/>
    <col min="520" max="520" width="27.26953125" bestFit="1" customWidth="1"/>
    <col min="521" max="522" width="24" bestFit="1" customWidth="1"/>
    <col min="523" max="523" width="27.1796875" bestFit="1" customWidth="1"/>
    <col min="524" max="525" width="24.1796875" bestFit="1" customWidth="1"/>
    <col min="526" max="526" width="27.26953125" bestFit="1" customWidth="1"/>
    <col min="527" max="528" width="24.1796875" bestFit="1" customWidth="1"/>
    <col min="529" max="529" width="27.26953125" bestFit="1" customWidth="1"/>
    <col min="530" max="531" width="24.1796875" bestFit="1" customWidth="1"/>
    <col min="532" max="532" width="27.26953125" bestFit="1" customWidth="1"/>
    <col min="533" max="534" width="24" bestFit="1" customWidth="1"/>
    <col min="535" max="535" width="27.1796875" bestFit="1" customWidth="1"/>
    <col min="536" max="537" width="24.1796875" bestFit="1" customWidth="1"/>
    <col min="538" max="538" width="27.26953125" bestFit="1" customWidth="1"/>
    <col min="539" max="540" width="24.1796875" bestFit="1" customWidth="1"/>
    <col min="541" max="541" width="27.26953125" bestFit="1" customWidth="1"/>
    <col min="542" max="543" width="24.1796875" bestFit="1" customWidth="1"/>
    <col min="544" max="544" width="27.26953125" bestFit="1" customWidth="1"/>
    <col min="545" max="546" width="24.1796875" bestFit="1" customWidth="1"/>
    <col min="547" max="547" width="27.26953125" bestFit="1" customWidth="1"/>
    <col min="548" max="549" width="24.1796875" bestFit="1" customWidth="1"/>
    <col min="550" max="550" width="27.26953125" bestFit="1" customWidth="1"/>
    <col min="551" max="552" width="24.1796875" bestFit="1" customWidth="1"/>
    <col min="553" max="553" width="27.26953125" bestFit="1" customWidth="1"/>
    <col min="554" max="555" width="24" bestFit="1" customWidth="1"/>
    <col min="556" max="556" width="27.1796875" bestFit="1" customWidth="1"/>
    <col min="557" max="558" width="24.1796875" bestFit="1" customWidth="1"/>
    <col min="559" max="559" width="27.26953125" bestFit="1" customWidth="1"/>
    <col min="560" max="561" width="24" bestFit="1" customWidth="1"/>
    <col min="562" max="562" width="27.1796875" bestFit="1" customWidth="1"/>
    <col min="563" max="564" width="24.1796875" bestFit="1" customWidth="1"/>
    <col min="565" max="565" width="27.26953125" bestFit="1" customWidth="1"/>
    <col min="566" max="567" width="24" bestFit="1" customWidth="1"/>
    <col min="568" max="568" width="27.1796875" bestFit="1" customWidth="1"/>
    <col min="569" max="569" width="24.1796875" bestFit="1" customWidth="1"/>
    <col min="570" max="570" width="27.26953125" bestFit="1" customWidth="1"/>
    <col min="571" max="571" width="24.1796875" bestFit="1" customWidth="1"/>
    <col min="572" max="572" width="27.26953125" bestFit="1" customWidth="1"/>
    <col min="573" max="573" width="24.1796875" bestFit="1" customWidth="1"/>
    <col min="574" max="574" width="27.26953125" bestFit="1" customWidth="1"/>
    <col min="575" max="575" width="24.1796875" bestFit="1" customWidth="1"/>
    <col min="576" max="576" width="27.26953125" bestFit="1" customWidth="1"/>
    <col min="577" max="577" width="24.1796875" bestFit="1" customWidth="1"/>
    <col min="578" max="578" width="27.26953125" bestFit="1" customWidth="1"/>
    <col min="579" max="579" width="24.1796875" bestFit="1" customWidth="1"/>
    <col min="580" max="580" width="27.26953125" bestFit="1" customWidth="1"/>
    <col min="581" max="581" width="24.1796875" bestFit="1" customWidth="1"/>
    <col min="582" max="582" width="27.26953125" bestFit="1" customWidth="1"/>
    <col min="583" max="583" width="24.1796875" bestFit="1" customWidth="1"/>
    <col min="584" max="584" width="27.26953125" bestFit="1" customWidth="1"/>
    <col min="585" max="585" width="24.1796875" bestFit="1" customWidth="1"/>
    <col min="586" max="586" width="27.26953125" bestFit="1" customWidth="1"/>
    <col min="587" max="587" width="24" bestFit="1" customWidth="1"/>
    <col min="588" max="588" width="27.1796875" bestFit="1" customWidth="1"/>
    <col min="589" max="589" width="24.1796875" bestFit="1" customWidth="1"/>
    <col min="590" max="590" width="27.26953125" bestFit="1" customWidth="1"/>
    <col min="591" max="591" width="24.1796875" bestFit="1" customWidth="1"/>
    <col min="592" max="592" width="27.26953125" bestFit="1" customWidth="1"/>
    <col min="593" max="593" width="24.1796875" bestFit="1" customWidth="1"/>
    <col min="594" max="594" width="27.26953125" bestFit="1" customWidth="1"/>
    <col min="595" max="595" width="24.1796875" bestFit="1" customWidth="1"/>
    <col min="596" max="596" width="27.26953125" bestFit="1" customWidth="1"/>
    <col min="597" max="597" width="24.1796875" bestFit="1" customWidth="1"/>
    <col min="598" max="598" width="27.26953125" bestFit="1" customWidth="1"/>
    <col min="599" max="599" width="24.1796875" bestFit="1" customWidth="1"/>
    <col min="600" max="600" width="27.26953125" bestFit="1" customWidth="1"/>
    <col min="601" max="601" width="24.1796875" bestFit="1" customWidth="1"/>
    <col min="602" max="602" width="27.26953125" bestFit="1" customWidth="1"/>
    <col min="603" max="603" width="24.1796875" bestFit="1" customWidth="1"/>
    <col min="604" max="604" width="27.26953125" bestFit="1" customWidth="1"/>
    <col min="605" max="605" width="24.1796875" bestFit="1" customWidth="1"/>
    <col min="606" max="606" width="27.26953125" bestFit="1" customWidth="1"/>
    <col min="607" max="607" width="24.1796875" bestFit="1" customWidth="1"/>
    <col min="608" max="608" width="27.26953125" bestFit="1" customWidth="1"/>
    <col min="609" max="609" width="24.1796875" bestFit="1" customWidth="1"/>
    <col min="610" max="610" width="27.26953125" bestFit="1" customWidth="1"/>
    <col min="611" max="611" width="24" bestFit="1" customWidth="1"/>
    <col min="612" max="612" width="27.1796875" bestFit="1" customWidth="1"/>
    <col min="613" max="613" width="24.1796875" bestFit="1" customWidth="1"/>
    <col min="614" max="614" width="27.26953125" bestFit="1" customWidth="1"/>
    <col min="615" max="615" width="24.1796875" bestFit="1" customWidth="1"/>
    <col min="616" max="616" width="27.26953125" bestFit="1" customWidth="1"/>
    <col min="617" max="617" width="24.1796875" bestFit="1" customWidth="1"/>
    <col min="618" max="618" width="27.26953125" bestFit="1" customWidth="1"/>
    <col min="619" max="619" width="24.1796875" bestFit="1" customWidth="1"/>
    <col min="620" max="620" width="27.26953125" bestFit="1" customWidth="1"/>
    <col min="621" max="621" width="24.1796875" bestFit="1" customWidth="1"/>
    <col min="622" max="622" width="27.26953125" bestFit="1" customWidth="1"/>
    <col min="623" max="623" width="24.1796875" bestFit="1" customWidth="1"/>
    <col min="624" max="624" width="27.26953125" bestFit="1" customWidth="1"/>
    <col min="625" max="625" width="24.1796875" bestFit="1" customWidth="1"/>
    <col min="626" max="626" width="27.26953125" bestFit="1" customWidth="1"/>
    <col min="627" max="627" width="24" bestFit="1" customWidth="1"/>
    <col min="628" max="628" width="27.1796875" bestFit="1" customWidth="1"/>
    <col min="629" max="629" width="24" bestFit="1" customWidth="1"/>
    <col min="630" max="630" width="27.1796875" bestFit="1" customWidth="1"/>
    <col min="631" max="631" width="24.1796875" bestFit="1" customWidth="1"/>
    <col min="632" max="632" width="27.26953125" bestFit="1" customWidth="1"/>
    <col min="633" max="633" width="24.1796875" bestFit="1" customWidth="1"/>
    <col min="634" max="634" width="27.26953125" bestFit="1" customWidth="1"/>
    <col min="635" max="635" width="24" bestFit="1" customWidth="1"/>
    <col min="636" max="636" width="27.1796875" bestFit="1" customWidth="1"/>
    <col min="637" max="637" width="24" bestFit="1" customWidth="1"/>
    <col min="638" max="638" width="27.1796875" bestFit="1" customWidth="1"/>
    <col min="639" max="639" width="24.1796875" bestFit="1" customWidth="1"/>
    <col min="640" max="640" width="27.26953125" bestFit="1" customWidth="1"/>
    <col min="641" max="641" width="24.1796875" bestFit="1" customWidth="1"/>
    <col min="642" max="642" width="27.26953125" bestFit="1" customWidth="1"/>
    <col min="643" max="643" width="24.1796875" bestFit="1" customWidth="1"/>
    <col min="644" max="644" width="27.26953125" bestFit="1" customWidth="1"/>
    <col min="645" max="645" width="24.1796875" bestFit="1" customWidth="1"/>
    <col min="646" max="646" width="27.26953125" bestFit="1" customWidth="1"/>
    <col min="647" max="647" width="24.1796875" bestFit="1" customWidth="1"/>
    <col min="648" max="648" width="27.26953125" bestFit="1" customWidth="1"/>
    <col min="649" max="649" width="24.1796875" bestFit="1" customWidth="1"/>
    <col min="650" max="650" width="27.26953125" bestFit="1" customWidth="1"/>
    <col min="651" max="651" width="24.1796875" bestFit="1" customWidth="1"/>
    <col min="652" max="652" width="27.26953125" bestFit="1" customWidth="1"/>
    <col min="653" max="653" width="24.1796875" bestFit="1" customWidth="1"/>
    <col min="654" max="654" width="27.26953125" bestFit="1" customWidth="1"/>
    <col min="655" max="655" width="24.1796875" bestFit="1" customWidth="1"/>
    <col min="656" max="656" width="27.26953125" bestFit="1" customWidth="1"/>
    <col min="657" max="657" width="24.1796875" bestFit="1" customWidth="1"/>
    <col min="658" max="658" width="27.26953125" bestFit="1" customWidth="1"/>
    <col min="659" max="659" width="24" bestFit="1" customWidth="1"/>
    <col min="660" max="660" width="27.1796875" bestFit="1" customWidth="1"/>
    <col min="661" max="661" width="24.1796875" bestFit="1" customWidth="1"/>
    <col min="662" max="662" width="27.26953125" bestFit="1" customWidth="1"/>
    <col min="663" max="663" width="24.1796875" bestFit="1" customWidth="1"/>
    <col min="664" max="664" width="27.26953125" bestFit="1" customWidth="1"/>
    <col min="665" max="665" width="24.1796875" bestFit="1" customWidth="1"/>
    <col min="666" max="666" width="27.26953125" bestFit="1" customWidth="1"/>
    <col min="667" max="667" width="24.1796875" bestFit="1" customWidth="1"/>
    <col min="668" max="668" width="27.26953125" bestFit="1" customWidth="1"/>
    <col min="669" max="669" width="24.1796875" bestFit="1" customWidth="1"/>
    <col min="670" max="670" width="27.26953125" bestFit="1" customWidth="1"/>
    <col min="671" max="671" width="24.1796875" bestFit="1" customWidth="1"/>
    <col min="672" max="672" width="27.26953125" bestFit="1" customWidth="1"/>
    <col min="673" max="673" width="24.1796875" bestFit="1" customWidth="1"/>
    <col min="674" max="674" width="27.26953125" bestFit="1" customWidth="1"/>
    <col min="675" max="675" width="24.1796875" bestFit="1" customWidth="1"/>
    <col min="676" max="676" width="27.26953125" bestFit="1" customWidth="1"/>
    <col min="677" max="677" width="24.1796875" bestFit="1" customWidth="1"/>
    <col min="678" max="678" width="27.26953125" bestFit="1" customWidth="1"/>
    <col min="679" max="679" width="24.1796875" bestFit="1" customWidth="1"/>
    <col min="680" max="680" width="27.26953125" bestFit="1" customWidth="1"/>
    <col min="681" max="681" width="24.1796875" bestFit="1" customWidth="1"/>
    <col min="682" max="682" width="27.26953125" bestFit="1" customWidth="1"/>
    <col min="683" max="683" width="24.1796875" bestFit="1" customWidth="1"/>
    <col min="684" max="684" width="27.26953125" bestFit="1" customWidth="1"/>
    <col min="685" max="685" width="24.1796875" bestFit="1" customWidth="1"/>
    <col min="686" max="686" width="27.26953125" bestFit="1" customWidth="1"/>
    <col min="687" max="687" width="24.1796875" bestFit="1" customWidth="1"/>
    <col min="688" max="688" width="27.26953125" bestFit="1" customWidth="1"/>
    <col min="689" max="689" width="24.1796875" bestFit="1" customWidth="1"/>
    <col min="690" max="690" width="27.26953125" bestFit="1" customWidth="1"/>
    <col min="691" max="691" width="24.1796875" bestFit="1" customWidth="1"/>
    <col min="692" max="692" width="27.26953125" bestFit="1" customWidth="1"/>
    <col min="693" max="693" width="24.1796875" bestFit="1" customWidth="1"/>
    <col min="694" max="694" width="27.26953125" bestFit="1" customWidth="1"/>
    <col min="695" max="695" width="24.1796875" bestFit="1" customWidth="1"/>
    <col min="696" max="696" width="27.26953125" bestFit="1" customWidth="1"/>
    <col min="697" max="697" width="24.1796875" bestFit="1" customWidth="1"/>
    <col min="698" max="698" width="27.26953125" bestFit="1" customWidth="1"/>
    <col min="699" max="699" width="24.1796875" bestFit="1" customWidth="1"/>
    <col min="700" max="700" width="27.26953125" bestFit="1" customWidth="1"/>
    <col min="701" max="701" width="24" bestFit="1" customWidth="1"/>
    <col min="702" max="702" width="27.1796875" bestFit="1" customWidth="1"/>
    <col min="703" max="703" width="24.1796875" bestFit="1" customWidth="1"/>
    <col min="704" max="704" width="27.26953125" bestFit="1" customWidth="1"/>
    <col min="705" max="705" width="24.1796875" bestFit="1" customWidth="1"/>
    <col min="706" max="706" width="27.26953125" bestFit="1" customWidth="1"/>
    <col min="707" max="707" width="24" bestFit="1" customWidth="1"/>
    <col min="708" max="708" width="27.1796875" bestFit="1" customWidth="1"/>
    <col min="709" max="709" width="24" bestFit="1" customWidth="1"/>
    <col min="710" max="710" width="27.1796875" bestFit="1" customWidth="1"/>
    <col min="711" max="711" width="24.1796875" bestFit="1" customWidth="1"/>
    <col min="712" max="712" width="27.26953125" bestFit="1" customWidth="1"/>
    <col min="713" max="713" width="24.1796875" bestFit="1" customWidth="1"/>
    <col min="714" max="714" width="27.26953125" bestFit="1" customWidth="1"/>
    <col min="715" max="715" width="24.1796875" bestFit="1" customWidth="1"/>
    <col min="716" max="716" width="27.26953125" bestFit="1" customWidth="1"/>
    <col min="717" max="717" width="24" bestFit="1" customWidth="1"/>
    <col min="718" max="718" width="27.1796875" bestFit="1" customWidth="1"/>
    <col min="719" max="719" width="24.1796875" bestFit="1" customWidth="1"/>
    <col min="720" max="720" width="27.26953125" bestFit="1" customWidth="1"/>
    <col min="721" max="721" width="24.1796875" bestFit="1" customWidth="1"/>
    <col min="722" max="722" width="27.26953125" bestFit="1" customWidth="1"/>
    <col min="723" max="723" width="24" bestFit="1" customWidth="1"/>
    <col min="724" max="724" width="27.1796875" bestFit="1" customWidth="1"/>
    <col min="725" max="725" width="24.1796875" bestFit="1" customWidth="1"/>
    <col min="726" max="726" width="27.26953125" bestFit="1" customWidth="1"/>
    <col min="727" max="727" width="24.1796875" bestFit="1" customWidth="1"/>
    <col min="728" max="728" width="27.26953125" bestFit="1" customWidth="1"/>
    <col min="729" max="729" width="24.1796875" bestFit="1" customWidth="1"/>
    <col min="730" max="730" width="27.26953125" bestFit="1" customWidth="1"/>
    <col min="731" max="731" width="24.1796875" bestFit="1" customWidth="1"/>
    <col min="732" max="732" width="27.26953125" bestFit="1" customWidth="1"/>
    <col min="733" max="733" width="24.1796875" bestFit="1" customWidth="1"/>
    <col min="734" max="734" width="27.26953125" bestFit="1" customWidth="1"/>
    <col min="735" max="735" width="24" bestFit="1" customWidth="1"/>
    <col min="736" max="736" width="27.1796875" bestFit="1" customWidth="1"/>
    <col min="737" max="737" width="24" bestFit="1" customWidth="1"/>
    <col min="738" max="738" width="27.1796875" bestFit="1" customWidth="1"/>
    <col min="739" max="739" width="24.1796875" bestFit="1" customWidth="1"/>
    <col min="740" max="740" width="27.26953125" bestFit="1" customWidth="1"/>
    <col min="741" max="741" width="24.1796875" bestFit="1" customWidth="1"/>
    <col min="742" max="742" width="27.26953125" bestFit="1" customWidth="1"/>
    <col min="743" max="743" width="24.1796875" bestFit="1" customWidth="1"/>
    <col min="744" max="744" width="27.26953125" bestFit="1" customWidth="1"/>
    <col min="745" max="745" width="24.1796875" bestFit="1" customWidth="1"/>
    <col min="746" max="746" width="27.26953125" bestFit="1" customWidth="1"/>
    <col min="747" max="747" width="24.1796875" bestFit="1" customWidth="1"/>
    <col min="748" max="748" width="27.26953125" bestFit="1" customWidth="1"/>
    <col min="749" max="749" width="24.1796875" bestFit="1" customWidth="1"/>
    <col min="750" max="750" width="27.26953125" bestFit="1" customWidth="1"/>
    <col min="751" max="751" width="24.1796875" bestFit="1" customWidth="1"/>
    <col min="752" max="752" width="27.26953125" bestFit="1" customWidth="1"/>
    <col min="753" max="753" width="24.1796875" bestFit="1" customWidth="1"/>
    <col min="754" max="754" width="27.26953125" bestFit="1" customWidth="1"/>
    <col min="755" max="755" width="24" bestFit="1" customWidth="1"/>
    <col min="756" max="756" width="27.1796875" bestFit="1" customWidth="1"/>
    <col min="757" max="757" width="24.1796875" bestFit="1" customWidth="1"/>
    <col min="758" max="758" width="27.26953125" bestFit="1" customWidth="1"/>
    <col min="759" max="759" width="24.1796875" bestFit="1" customWidth="1"/>
    <col min="760" max="760" width="27.26953125" bestFit="1" customWidth="1"/>
    <col min="761" max="761" width="24.1796875" bestFit="1" customWidth="1"/>
    <col min="762" max="762" width="27.26953125" bestFit="1" customWidth="1"/>
    <col min="763" max="763" width="24.1796875" bestFit="1" customWidth="1"/>
    <col min="764" max="764" width="27.26953125" bestFit="1" customWidth="1"/>
    <col min="765" max="765" width="24.1796875" bestFit="1" customWidth="1"/>
    <col min="766" max="766" width="27.26953125" bestFit="1" customWidth="1"/>
    <col min="767" max="767" width="24.1796875" bestFit="1" customWidth="1"/>
    <col min="768" max="768" width="27.26953125" bestFit="1" customWidth="1"/>
    <col min="769" max="769" width="24.1796875" bestFit="1" customWidth="1"/>
    <col min="770" max="770" width="27.26953125" bestFit="1" customWidth="1"/>
    <col min="771" max="771" width="24.1796875" bestFit="1" customWidth="1"/>
    <col min="772" max="772" width="27.26953125" bestFit="1" customWidth="1"/>
    <col min="773" max="773" width="24" bestFit="1" customWidth="1"/>
    <col min="774" max="774" width="27.1796875" bestFit="1" customWidth="1"/>
    <col min="775" max="775" width="24.1796875" bestFit="1" customWidth="1"/>
    <col min="776" max="776" width="27.26953125" bestFit="1" customWidth="1"/>
    <col min="777" max="777" width="24.1796875" bestFit="1" customWidth="1"/>
    <col min="778" max="778" width="27.26953125" bestFit="1" customWidth="1"/>
    <col min="779" max="779" width="24" bestFit="1" customWidth="1"/>
    <col min="780" max="780" width="27.1796875" bestFit="1" customWidth="1"/>
    <col min="781" max="781" width="24.1796875" bestFit="1" customWidth="1"/>
    <col min="782" max="782" width="27.26953125" bestFit="1" customWidth="1"/>
    <col min="783" max="783" width="24.1796875" bestFit="1" customWidth="1"/>
    <col min="784" max="784" width="27.26953125" bestFit="1" customWidth="1"/>
    <col min="785" max="785" width="24.1796875" bestFit="1" customWidth="1"/>
    <col min="786" max="786" width="27.26953125" bestFit="1" customWidth="1"/>
    <col min="787" max="787" width="24.1796875" bestFit="1" customWidth="1"/>
    <col min="788" max="788" width="27.26953125" bestFit="1" customWidth="1"/>
    <col min="789" max="789" width="24.1796875" bestFit="1" customWidth="1"/>
    <col min="790" max="790" width="27.26953125" bestFit="1" customWidth="1"/>
    <col min="791" max="791" width="24" bestFit="1" customWidth="1"/>
    <col min="792" max="792" width="27.1796875" bestFit="1" customWidth="1"/>
    <col min="793" max="793" width="24.1796875" bestFit="1" customWidth="1"/>
    <col min="794" max="794" width="27.26953125" bestFit="1" customWidth="1"/>
    <col min="795" max="795" width="11.26953125" bestFit="1" customWidth="1"/>
  </cols>
  <sheetData>
    <row r="2" spans="2:8" x14ac:dyDescent="0.35">
      <c r="B2" s="7" t="s">
        <v>111</v>
      </c>
    </row>
    <row r="3" spans="2:8" x14ac:dyDescent="0.35">
      <c r="B3" t="s">
        <v>112</v>
      </c>
    </row>
    <row r="4" spans="2:8" ht="14.5" customHeight="1" x14ac:dyDescent="0.35"/>
    <row r="5" spans="2:8" ht="14.5" customHeight="1" x14ac:dyDescent="0.35">
      <c r="B5" s="24"/>
      <c r="C5" s="31" t="s">
        <v>113</v>
      </c>
      <c r="D5" s="31" t="s">
        <v>114</v>
      </c>
      <c r="E5" s="31" t="s">
        <v>115</v>
      </c>
      <c r="F5" s="31" t="s">
        <v>116</v>
      </c>
      <c r="G5" s="31" t="s">
        <v>117</v>
      </c>
    </row>
    <row r="6" spans="2:8" ht="14.5" customHeight="1" x14ac:dyDescent="0.35">
      <c r="B6" s="24" t="s">
        <v>5</v>
      </c>
      <c r="C6" s="49">
        <v>0</v>
      </c>
      <c r="D6" s="49">
        <v>-5.9861524618753173E-3</v>
      </c>
      <c r="E6" s="49">
        <v>-1.1538397597614021E-2</v>
      </c>
      <c r="F6" s="49">
        <v>-1.6488218734909792E-2</v>
      </c>
      <c r="G6" s="49">
        <v>-3.0122751604667725E-2</v>
      </c>
    </row>
    <row r="7" spans="2:8" ht="14.5" customHeight="1" x14ac:dyDescent="0.35">
      <c r="B7" s="24" t="s">
        <v>6</v>
      </c>
      <c r="C7" s="49">
        <v>0</v>
      </c>
      <c r="D7" s="49">
        <v>-1.2965190108814544E-2</v>
      </c>
      <c r="E7" s="49">
        <v>-2.3099693857619827E-2</v>
      </c>
      <c r="F7" s="49">
        <v>-3.3002140738460736E-2</v>
      </c>
      <c r="G7" s="49">
        <v>-5.8069727843179181E-2</v>
      </c>
    </row>
    <row r="8" spans="2:8" ht="14.5" customHeight="1" x14ac:dyDescent="0.35">
      <c r="B8" s="24" t="s">
        <v>7</v>
      </c>
      <c r="C8" s="49">
        <v>0</v>
      </c>
      <c r="D8" s="49">
        <v>-3.837581532135094E-2</v>
      </c>
      <c r="E8" s="49">
        <v>-8.2123120815160044E-2</v>
      </c>
      <c r="F8" s="49">
        <v>-0.12379048399202033</v>
      </c>
      <c r="G8" s="49">
        <v>-0.20535950295556143</v>
      </c>
    </row>
    <row r="9" spans="2:8" ht="14.5" customHeight="1" x14ac:dyDescent="0.35">
      <c r="C9" s="5"/>
      <c r="D9" s="5"/>
      <c r="E9" s="5"/>
      <c r="F9" s="5"/>
      <c r="G9" s="5"/>
    </row>
    <row r="10" spans="2:8" ht="14.5" customHeight="1" x14ac:dyDescent="0.35"/>
    <row r="11" spans="2:8" ht="14.5" customHeight="1" x14ac:dyDescent="0.35">
      <c r="B11" s="24"/>
      <c r="C11" s="31" t="s">
        <v>118</v>
      </c>
      <c r="D11" s="31" t="s">
        <v>119</v>
      </c>
      <c r="E11" s="31" t="s">
        <v>120</v>
      </c>
      <c r="F11" s="31" t="s">
        <v>121</v>
      </c>
      <c r="G11" s="31" t="s">
        <v>122</v>
      </c>
      <c r="H11" s="31" t="s">
        <v>123</v>
      </c>
    </row>
    <row r="12" spans="2:8" ht="14.5" customHeight="1" x14ac:dyDescent="0.35">
      <c r="B12" s="24" t="s">
        <v>5</v>
      </c>
      <c r="C12" s="49">
        <v>0</v>
      </c>
      <c r="D12" s="49">
        <v>-5.9861524618753173E-3</v>
      </c>
      <c r="E12" s="49">
        <v>-5.5522451357387041E-3</v>
      </c>
      <c r="F12" s="49">
        <v>-4.9498211372957703E-3</v>
      </c>
      <c r="G12" s="49">
        <v>-1.3634532869757934E-2</v>
      </c>
      <c r="H12" s="49">
        <v>5.9861524618753173E-3</v>
      </c>
    </row>
    <row r="13" spans="2:8" ht="14.5" customHeight="1" x14ac:dyDescent="0.35">
      <c r="B13" s="24" t="s">
        <v>6</v>
      </c>
      <c r="C13" s="49">
        <v>0</v>
      </c>
      <c r="D13" s="49">
        <v>-1.2965190108814544E-2</v>
      </c>
      <c r="E13" s="49">
        <v>-1.0134503748805283E-2</v>
      </c>
      <c r="F13" s="49">
        <v>-9.9024468808409094E-3</v>
      </c>
      <c r="G13" s="49">
        <v>-2.5067587104718445E-2</v>
      </c>
      <c r="H13" s="49">
        <v>1.2965190108814544E-2</v>
      </c>
    </row>
    <row r="14" spans="2:8" ht="14.5" customHeight="1" x14ac:dyDescent="0.35">
      <c r="B14" s="24" t="s">
        <v>7</v>
      </c>
      <c r="C14" s="49">
        <v>0</v>
      </c>
      <c r="D14" s="49">
        <v>-3.837581532135094E-2</v>
      </c>
      <c r="E14" s="49">
        <v>-4.3747305493809105E-2</v>
      </c>
      <c r="F14" s="49">
        <v>-4.1667363176860289E-2</v>
      </c>
      <c r="G14" s="49">
        <v>-8.1569018963541101E-2</v>
      </c>
      <c r="H14" s="49">
        <v>3.837581532135094E-2</v>
      </c>
    </row>
    <row r="15" spans="2:8" ht="14.5" customHeight="1" x14ac:dyDescent="0.35"/>
    <row r="16" spans="2:8" ht="14.5" customHeight="1" x14ac:dyDescent="0.35"/>
    <row r="17" ht="14.5" customHeight="1" x14ac:dyDescent="0.35"/>
    <row r="18" ht="14.5" customHeight="1" x14ac:dyDescent="0.35"/>
    <row r="19" ht="14.5" customHeight="1" x14ac:dyDescent="0.35"/>
    <row r="20" ht="14.5" customHeight="1" x14ac:dyDescent="0.35"/>
    <row r="21" ht="14.5" customHeight="1" x14ac:dyDescent="0.35"/>
    <row r="22" ht="14.5" customHeight="1" x14ac:dyDescent="0.35"/>
    <row r="23" ht="14.5" customHeight="1" x14ac:dyDescent="0.35"/>
    <row r="24" ht="14.5" customHeight="1" x14ac:dyDescent="0.35"/>
    <row r="25" ht="14.5" customHeight="1" x14ac:dyDescent="0.35"/>
    <row r="26" ht="14.5" customHeight="1" x14ac:dyDescent="0.35"/>
    <row r="27" ht="14.5" customHeight="1" x14ac:dyDescent="0.35"/>
    <row r="28" ht="14.5" customHeight="1" x14ac:dyDescent="0.35"/>
    <row r="29" ht="14.5" customHeight="1" x14ac:dyDescent="0.35"/>
    <row r="30" ht="14.5" customHeight="1" x14ac:dyDescent="0.35"/>
    <row r="31" ht="14.5" customHeight="1" x14ac:dyDescent="0.35"/>
    <row r="32" ht="14.5" customHeight="1" x14ac:dyDescent="0.35"/>
    <row r="33" ht="14.5" customHeight="1" x14ac:dyDescent="0.35"/>
    <row r="34" ht="14.5" customHeight="1" x14ac:dyDescent="0.35"/>
    <row r="35" ht="14.5" customHeight="1" x14ac:dyDescent="0.35"/>
    <row r="36" ht="14.5" customHeight="1" x14ac:dyDescent="0.35"/>
    <row r="37" ht="14.5" customHeight="1" x14ac:dyDescent="0.35"/>
    <row r="38" ht="14.5" customHeight="1" x14ac:dyDescent="0.35"/>
    <row r="39" ht="14.5" customHeight="1" x14ac:dyDescent="0.35"/>
    <row r="40" ht="14.5" customHeight="1" x14ac:dyDescent="0.35"/>
    <row r="41" ht="14.5" customHeight="1" x14ac:dyDescent="0.35"/>
    <row r="42" ht="14.5" customHeight="1" x14ac:dyDescent="0.35"/>
    <row r="43" ht="14.5" customHeight="1" x14ac:dyDescent="0.35"/>
    <row r="44" ht="14.5" customHeight="1" x14ac:dyDescent="0.35"/>
    <row r="45" ht="14.5" customHeight="1" x14ac:dyDescent="0.35"/>
    <row r="46" ht="14.5" customHeight="1" x14ac:dyDescent="0.35"/>
    <row r="47" ht="14.5" customHeight="1" x14ac:dyDescent="0.35"/>
    <row r="48" ht="14.5" customHeight="1" x14ac:dyDescent="0.35"/>
    <row r="49" ht="14.5" customHeight="1" x14ac:dyDescent="0.35"/>
    <row r="50" ht="14.5" customHeight="1" x14ac:dyDescent="0.35"/>
    <row r="51" ht="14.5" customHeight="1" x14ac:dyDescent="0.35"/>
    <row r="52" ht="14.5" customHeight="1" x14ac:dyDescent="0.35"/>
    <row r="53" ht="14.5" customHeight="1" x14ac:dyDescent="0.35"/>
    <row r="54" ht="14.5" customHeight="1" x14ac:dyDescent="0.35"/>
    <row r="55" ht="14.5" customHeight="1" x14ac:dyDescent="0.35"/>
    <row r="56" ht="14.5" customHeight="1" x14ac:dyDescent="0.35"/>
    <row r="57" ht="14.5" customHeight="1" x14ac:dyDescent="0.35"/>
    <row r="58" ht="14.5" customHeight="1" x14ac:dyDescent="0.35"/>
    <row r="59" ht="14.5" customHeight="1" x14ac:dyDescent="0.35"/>
    <row r="60" ht="14.5" customHeight="1" x14ac:dyDescent="0.35"/>
    <row r="61" ht="14.5" customHeight="1" x14ac:dyDescent="0.35"/>
    <row r="62" ht="14.5" customHeight="1" x14ac:dyDescent="0.35"/>
    <row r="63" ht="14.5" customHeight="1" x14ac:dyDescent="0.35"/>
    <row r="64" ht="14.5" customHeight="1" x14ac:dyDescent="0.35"/>
    <row r="65" ht="14.5" customHeight="1" x14ac:dyDescent="0.35"/>
    <row r="66" ht="14.5" customHeight="1" x14ac:dyDescent="0.35"/>
    <row r="67" ht="14.5" customHeight="1" x14ac:dyDescent="0.35"/>
    <row r="68" ht="14.5" customHeight="1" x14ac:dyDescent="0.35"/>
    <row r="69" ht="14.5" customHeight="1" x14ac:dyDescent="0.35"/>
    <row r="70" ht="14.5" customHeight="1" x14ac:dyDescent="0.35"/>
    <row r="71" ht="14.5" customHeight="1" x14ac:dyDescent="0.35"/>
    <row r="72" ht="14.5" customHeight="1" x14ac:dyDescent="0.35"/>
    <row r="73" ht="14.5" customHeight="1" x14ac:dyDescent="0.35"/>
    <row r="74" ht="14.5" customHeight="1" x14ac:dyDescent="0.35"/>
    <row r="75" ht="14.5" customHeight="1" x14ac:dyDescent="0.35"/>
    <row r="76" ht="14.5" customHeight="1" x14ac:dyDescent="0.35"/>
    <row r="77" ht="14.5" customHeight="1" x14ac:dyDescent="0.35"/>
    <row r="78" ht="14.5" customHeight="1" x14ac:dyDescent="0.35"/>
    <row r="79" ht="14.5" customHeight="1" x14ac:dyDescent="0.35"/>
    <row r="80" ht="14.5" customHeight="1" x14ac:dyDescent="0.35"/>
  </sheetData>
  <pageMargins left="0.7" right="0.7" top="0.75" bottom="0.75" header="0.3" footer="0.3"/>
  <pageSetup paperSize="9" orientation="portrait" horizontalDpi="300" verticalDpi="300" r:id="rId1"/>
  <headerFooter>
    <oddHeader>&amp;L&amp;"Calibri"&amp;12&amp;K000000 EBA Regular Use&amp;1#_x000D_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22929-479D-4A16-BCEC-F9E4DB8D446B}">
  <sheetPr codeName="Sheet15"/>
  <dimension ref="B2:E20"/>
  <sheetViews>
    <sheetView showGridLines="0" workbookViewId="0">
      <selection activeCell="D7" sqref="D7"/>
    </sheetView>
  </sheetViews>
  <sheetFormatPr defaultRowHeight="14.5" x14ac:dyDescent="0.35"/>
  <cols>
    <col min="2" max="5" width="8.7265625" customWidth="1"/>
  </cols>
  <sheetData>
    <row r="2" spans="2:5" x14ac:dyDescent="0.35">
      <c r="B2" s="7" t="s">
        <v>124</v>
      </c>
    </row>
    <row r="3" spans="2:5" x14ac:dyDescent="0.35">
      <c r="B3" t="s">
        <v>125</v>
      </c>
    </row>
    <row r="5" spans="2:5" x14ac:dyDescent="0.35">
      <c r="B5" s="31" t="s">
        <v>101</v>
      </c>
      <c r="C5" s="23" t="s">
        <v>5</v>
      </c>
      <c r="D5" s="23" t="s">
        <v>6</v>
      </c>
      <c r="E5" s="23" t="s">
        <v>7</v>
      </c>
    </row>
    <row r="6" spans="2:5" x14ac:dyDescent="0.35">
      <c r="B6" s="24" t="s">
        <v>126</v>
      </c>
      <c r="C6" s="46">
        <v>-21.98</v>
      </c>
      <c r="D6" s="46">
        <v>-26.1</v>
      </c>
      <c r="E6" s="46">
        <v>-45.23</v>
      </c>
    </row>
    <row r="7" spans="2:5" x14ac:dyDescent="0.35">
      <c r="B7" s="24" t="s">
        <v>127</v>
      </c>
      <c r="C7" s="46">
        <v>13.64</v>
      </c>
      <c r="D7" s="46">
        <v>8.3699999999999992</v>
      </c>
      <c r="E7" s="46">
        <v>-22.19</v>
      </c>
    </row>
    <row r="8" spans="2:5" x14ac:dyDescent="0.35">
      <c r="B8" s="24" t="s">
        <v>128</v>
      </c>
      <c r="C8" s="46">
        <v>42.67</v>
      </c>
      <c r="D8" s="46">
        <v>38.590000000000003</v>
      </c>
      <c r="E8" s="46">
        <v>6.09</v>
      </c>
    </row>
    <row r="9" spans="2:5" x14ac:dyDescent="0.35">
      <c r="B9" s="24" t="s">
        <v>129</v>
      </c>
      <c r="C9" s="46">
        <v>63.16</v>
      </c>
      <c r="D9" s="46">
        <v>57.17</v>
      </c>
      <c r="E9" s="46">
        <v>30.4</v>
      </c>
    </row>
    <row r="10" spans="2:5" x14ac:dyDescent="0.35">
      <c r="B10" s="24" t="s">
        <v>130</v>
      </c>
      <c r="C10" s="46">
        <v>87.49</v>
      </c>
      <c r="D10" s="46">
        <v>83.31</v>
      </c>
      <c r="E10" s="46">
        <v>51.51</v>
      </c>
    </row>
    <row r="11" spans="2:5" x14ac:dyDescent="0.35">
      <c r="B11" s="24" t="s">
        <v>131</v>
      </c>
      <c r="C11" s="46">
        <v>26.84</v>
      </c>
      <c r="D11" s="46">
        <v>22.45</v>
      </c>
      <c r="E11" s="46">
        <v>-10.65</v>
      </c>
    </row>
    <row r="15" spans="2:5" x14ac:dyDescent="0.35">
      <c r="C15" s="8"/>
      <c r="D15" s="8"/>
      <c r="E15" s="8"/>
    </row>
    <row r="16" spans="2:5" x14ac:dyDescent="0.35">
      <c r="C16" s="8"/>
      <c r="D16" s="8"/>
      <c r="E16" s="8"/>
    </row>
    <row r="17" spans="3:5" x14ac:dyDescent="0.35">
      <c r="C17" s="8"/>
      <c r="D17" s="8"/>
      <c r="E17" s="8"/>
    </row>
    <row r="18" spans="3:5" x14ac:dyDescent="0.35">
      <c r="C18" s="8"/>
      <c r="D18" s="8"/>
      <c r="E18" s="8"/>
    </row>
    <row r="19" spans="3:5" x14ac:dyDescent="0.35">
      <c r="C19" s="8"/>
      <c r="D19" s="8"/>
      <c r="E19" s="8"/>
    </row>
    <row r="20" spans="3:5" x14ac:dyDescent="0.35">
      <c r="C20" s="8"/>
      <c r="D20" s="8"/>
      <c r="E20" s="8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6DFBB-7B10-404E-A795-F737685EA242}">
  <sheetPr codeName="Sheet16"/>
  <dimension ref="B2:D7"/>
  <sheetViews>
    <sheetView showGridLines="0" zoomScaleNormal="100" workbookViewId="0">
      <selection activeCell="I8" sqref="I8"/>
    </sheetView>
  </sheetViews>
  <sheetFormatPr defaultRowHeight="14.5" x14ac:dyDescent="0.35"/>
  <cols>
    <col min="3" max="4" width="8.7265625" customWidth="1"/>
  </cols>
  <sheetData>
    <row r="2" spans="2:4" x14ac:dyDescent="0.35">
      <c r="B2" s="7" t="s">
        <v>132</v>
      </c>
    </row>
    <row r="3" spans="2:4" x14ac:dyDescent="0.35">
      <c r="B3" t="s">
        <v>133</v>
      </c>
    </row>
    <row r="5" spans="2:4" x14ac:dyDescent="0.35">
      <c r="B5" s="24"/>
      <c r="C5" s="31" t="s">
        <v>134</v>
      </c>
      <c r="D5" s="31" t="s">
        <v>135</v>
      </c>
    </row>
    <row r="6" spans="2:4" x14ac:dyDescent="0.35">
      <c r="B6" s="24" t="s">
        <v>6</v>
      </c>
      <c r="C6" s="24">
        <v>9.5299999999999994</v>
      </c>
      <c r="D6" s="24">
        <v>9.19</v>
      </c>
    </row>
    <row r="7" spans="2:4" x14ac:dyDescent="0.35">
      <c r="B7" s="24" t="s">
        <v>7</v>
      </c>
      <c r="C7" s="24">
        <v>-1.68</v>
      </c>
      <c r="D7" s="24">
        <v>-2.5099999999999998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538F-2074-481A-BFBE-3D412BE77569}">
  <dimension ref="B2:C7"/>
  <sheetViews>
    <sheetView showGridLines="0" zoomScaleNormal="100" workbookViewId="0"/>
  </sheetViews>
  <sheetFormatPr defaultColWidth="8.7265625" defaultRowHeight="14.5" x14ac:dyDescent="0.35"/>
  <cols>
    <col min="1" max="16384" width="8.7265625" style="16"/>
  </cols>
  <sheetData>
    <row r="2" spans="2:3" x14ac:dyDescent="0.35">
      <c r="B2" s="17" t="s">
        <v>136</v>
      </c>
    </row>
    <row r="3" spans="2:3" x14ac:dyDescent="0.35">
      <c r="B3" s="16" t="s">
        <v>133</v>
      </c>
    </row>
    <row r="5" spans="2:3" x14ac:dyDescent="0.35">
      <c r="B5" s="21"/>
      <c r="C5" s="20" t="s">
        <v>4</v>
      </c>
    </row>
    <row r="6" spans="2:3" x14ac:dyDescent="0.35">
      <c r="B6" s="21" t="s">
        <v>6</v>
      </c>
      <c r="C6" s="21">
        <v>-0.34</v>
      </c>
    </row>
    <row r="7" spans="2:3" x14ac:dyDescent="0.35">
      <c r="B7" s="21" t="s">
        <v>7</v>
      </c>
      <c r="C7" s="21">
        <v>-0.83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5A3B-AE34-49B9-965B-8215A71586D1}">
  <sheetPr codeName="Sheet17"/>
  <dimension ref="B2:M35"/>
  <sheetViews>
    <sheetView showGridLines="0" zoomScaleNormal="100" workbookViewId="0">
      <selection activeCell="L2" sqref="L2"/>
    </sheetView>
  </sheetViews>
  <sheetFormatPr defaultRowHeight="14.5" x14ac:dyDescent="0.35"/>
  <cols>
    <col min="2" max="2" width="8.7265625" customWidth="1"/>
    <col min="5" max="13" width="8.7265625" customWidth="1"/>
  </cols>
  <sheetData>
    <row r="2" spans="2:13" x14ac:dyDescent="0.35">
      <c r="B2" s="7" t="s">
        <v>137</v>
      </c>
    </row>
    <row r="3" spans="2:13" x14ac:dyDescent="0.35">
      <c r="B3" t="s">
        <v>138</v>
      </c>
    </row>
    <row r="5" spans="2:13" x14ac:dyDescent="0.35">
      <c r="B5" s="31" t="s">
        <v>14</v>
      </c>
      <c r="C5" s="31" t="s">
        <v>139</v>
      </c>
      <c r="D5" s="31"/>
      <c r="E5" s="31" t="s">
        <v>140</v>
      </c>
      <c r="F5" s="31" t="s">
        <v>141</v>
      </c>
      <c r="G5" s="31"/>
      <c r="H5" s="31" t="s">
        <v>140</v>
      </c>
      <c r="I5" s="31" t="s">
        <v>142</v>
      </c>
      <c r="J5" s="31"/>
      <c r="K5" s="31" t="s">
        <v>140</v>
      </c>
      <c r="L5" s="31" t="s">
        <v>143</v>
      </c>
      <c r="M5" s="31"/>
    </row>
    <row r="6" spans="2:13" x14ac:dyDescent="0.35">
      <c r="B6" s="31" t="s">
        <v>144</v>
      </c>
      <c r="C6" s="31" t="s">
        <v>139</v>
      </c>
      <c r="D6" s="31" t="s">
        <v>139</v>
      </c>
      <c r="E6" s="31" t="s">
        <v>144</v>
      </c>
      <c r="F6" s="31" t="s">
        <v>141</v>
      </c>
      <c r="G6" s="31" t="s">
        <v>141</v>
      </c>
      <c r="H6" s="31" t="s">
        <v>144</v>
      </c>
      <c r="I6" s="31" t="s">
        <v>142</v>
      </c>
      <c r="J6" s="31" t="s">
        <v>142</v>
      </c>
      <c r="K6" s="31" t="s">
        <v>144</v>
      </c>
      <c r="L6" s="31" t="s">
        <v>143</v>
      </c>
      <c r="M6" s="31" t="s">
        <v>143</v>
      </c>
    </row>
    <row r="7" spans="2:13" x14ac:dyDescent="0.35">
      <c r="B7" s="31"/>
      <c r="C7" s="31" t="s">
        <v>5</v>
      </c>
      <c r="D7" s="31" t="s">
        <v>6</v>
      </c>
      <c r="E7" s="31"/>
      <c r="F7" s="31" t="s">
        <v>5</v>
      </c>
      <c r="G7" s="31" t="s">
        <v>6</v>
      </c>
      <c r="H7" s="31"/>
      <c r="I7" s="31" t="s">
        <v>5</v>
      </c>
      <c r="J7" s="31" t="s">
        <v>6</v>
      </c>
      <c r="K7" s="31"/>
      <c r="L7" s="31" t="s">
        <v>5</v>
      </c>
      <c r="M7" s="31" t="s">
        <v>6</v>
      </c>
    </row>
    <row r="8" spans="2:13" x14ac:dyDescent="0.35">
      <c r="B8" s="47" t="s">
        <v>145</v>
      </c>
      <c r="C8" s="46">
        <v>1</v>
      </c>
      <c r="D8" s="46">
        <v>1</v>
      </c>
      <c r="E8" s="47" t="s">
        <v>145</v>
      </c>
      <c r="F8" s="46">
        <v>1</v>
      </c>
      <c r="G8" s="46">
        <v>1</v>
      </c>
      <c r="H8" s="47" t="s">
        <v>145</v>
      </c>
      <c r="I8" s="46">
        <v>1</v>
      </c>
      <c r="J8" s="46">
        <v>1</v>
      </c>
      <c r="K8" s="47" t="s">
        <v>145</v>
      </c>
      <c r="L8" s="46">
        <v>1</v>
      </c>
      <c r="M8" s="46">
        <v>1</v>
      </c>
    </row>
    <row r="9" spans="2:13" x14ac:dyDescent="0.35">
      <c r="B9" s="47" t="s">
        <v>146</v>
      </c>
      <c r="C9" s="46">
        <v>0.98148352825528196</v>
      </c>
      <c r="D9" s="46">
        <v>0.97964843597188001</v>
      </c>
      <c r="E9" s="47" t="s">
        <v>146</v>
      </c>
      <c r="F9" s="46">
        <v>1.0161282006258801</v>
      </c>
      <c r="G9" s="46">
        <v>1.0143240136735201</v>
      </c>
      <c r="H9" s="47" t="s">
        <v>146</v>
      </c>
      <c r="I9" s="46">
        <v>0.97797539514694298</v>
      </c>
      <c r="J9" s="46">
        <v>0.97615571032302995</v>
      </c>
      <c r="K9" s="47" t="s">
        <v>146</v>
      </c>
      <c r="L9" s="46">
        <v>1.0082359301559201</v>
      </c>
      <c r="M9" s="46">
        <v>1.0064159220433899</v>
      </c>
    </row>
    <row r="10" spans="2:13" x14ac:dyDescent="0.35">
      <c r="B10" s="47" t="s">
        <v>147</v>
      </c>
      <c r="C10" s="46">
        <v>0.98697159286638803</v>
      </c>
      <c r="D10" s="46">
        <v>0.98592055699311798</v>
      </c>
      <c r="E10" s="47" t="s">
        <v>147</v>
      </c>
      <c r="F10" s="46">
        <v>1.0506352723060699</v>
      </c>
      <c r="G10" s="46">
        <v>1.04959053585934</v>
      </c>
      <c r="H10" s="47" t="s">
        <v>147</v>
      </c>
      <c r="I10" s="46">
        <v>0.98210572876211899</v>
      </c>
      <c r="J10" s="46">
        <v>0.98102489180968</v>
      </c>
      <c r="K10" s="47" t="s">
        <v>147</v>
      </c>
      <c r="L10" s="46">
        <v>1.0328653359512101</v>
      </c>
      <c r="M10" s="46">
        <v>1.03177148783017</v>
      </c>
    </row>
    <row r="11" spans="2:13" x14ac:dyDescent="0.35">
      <c r="B11" s="47" t="s">
        <v>148</v>
      </c>
      <c r="C11" s="46">
        <v>0.99432590355659101</v>
      </c>
      <c r="D11" s="46">
        <v>0.99820546849787295</v>
      </c>
      <c r="E11" s="47" t="s">
        <v>148</v>
      </c>
      <c r="F11" s="46">
        <v>1.0800373423421099</v>
      </c>
      <c r="G11" s="46">
        <v>1.0840092330158</v>
      </c>
      <c r="H11" s="47" t="s">
        <v>148</v>
      </c>
      <c r="I11" s="46">
        <v>0.987959463078383</v>
      </c>
      <c r="J11" s="46">
        <v>0.99163520734843902</v>
      </c>
      <c r="K11" s="47" t="s">
        <v>148</v>
      </c>
      <c r="L11" s="46">
        <v>1.0504559495130299</v>
      </c>
      <c r="M11" s="46">
        <v>1.0543216232993</v>
      </c>
    </row>
    <row r="12" spans="2:13" x14ac:dyDescent="0.35">
      <c r="B12" s="47" t="s">
        <v>149</v>
      </c>
      <c r="C12" s="46">
        <v>1.0089431467707299</v>
      </c>
      <c r="D12" s="46">
        <v>1.01995062864581</v>
      </c>
      <c r="E12" s="47" t="s">
        <v>149</v>
      </c>
      <c r="F12" s="46">
        <v>1.11448144145493</v>
      </c>
      <c r="G12" s="46">
        <v>1.1259778529</v>
      </c>
      <c r="H12" s="47" t="s">
        <v>149</v>
      </c>
      <c r="I12" s="46">
        <v>1.00213256038387</v>
      </c>
      <c r="J12" s="46">
        <v>1.01276908407408</v>
      </c>
      <c r="K12" s="47" t="s">
        <v>149</v>
      </c>
      <c r="L12" s="46">
        <v>1.0735490651213</v>
      </c>
      <c r="M12" s="46">
        <v>1.0847614107915899</v>
      </c>
    </row>
    <row r="13" spans="2:13" x14ac:dyDescent="0.35">
      <c r="B13" s="47" t="s">
        <v>150</v>
      </c>
      <c r="C13" s="46">
        <v>1.0063575791644099</v>
      </c>
      <c r="D13" s="46">
        <v>1.0296772667874801</v>
      </c>
      <c r="E13" s="47" t="s">
        <v>150</v>
      </c>
      <c r="F13" s="46">
        <v>1.1272191375067699</v>
      </c>
      <c r="G13" s="46">
        <v>1.1528970413553901</v>
      </c>
      <c r="H13" s="47" t="s">
        <v>150</v>
      </c>
      <c r="I13" s="46">
        <v>0.99822434293767903</v>
      </c>
      <c r="J13" s="46">
        <v>1.0214967408120901</v>
      </c>
      <c r="K13" s="47" t="s">
        <v>150</v>
      </c>
      <c r="L13" s="46">
        <v>1.07839376099091</v>
      </c>
      <c r="M13" s="46">
        <v>1.1002604717161</v>
      </c>
    </row>
    <row r="14" spans="2:13" x14ac:dyDescent="0.35">
      <c r="B14" s="47" t="s">
        <v>151</v>
      </c>
      <c r="C14" s="46">
        <v>0.99488708227905098</v>
      </c>
      <c r="D14" s="46">
        <v>1.0150177896525601</v>
      </c>
      <c r="E14" s="47" t="s">
        <v>151</v>
      </c>
      <c r="F14" s="46">
        <v>1.1290471877911299</v>
      </c>
      <c r="G14" s="46">
        <v>1.15134220416126</v>
      </c>
      <c r="H14" s="47" t="s">
        <v>151</v>
      </c>
      <c r="I14" s="46">
        <v>0.98574998716450501</v>
      </c>
      <c r="J14" s="46">
        <v>1.0058149160652801</v>
      </c>
      <c r="K14" s="47" t="s">
        <v>151</v>
      </c>
      <c r="L14" s="46">
        <v>1.0728021809306501</v>
      </c>
      <c r="M14" s="46">
        <v>1.09278011857104</v>
      </c>
    </row>
    <row r="15" spans="2:13" x14ac:dyDescent="0.35">
      <c r="B15" s="47" t="s">
        <v>152</v>
      </c>
      <c r="C15" s="46">
        <v>1.0602964322011299</v>
      </c>
      <c r="D15" s="46">
        <v>1.05959377624226</v>
      </c>
      <c r="E15" s="47" t="s">
        <v>152</v>
      </c>
      <c r="F15" s="46">
        <v>1.2117685179251101</v>
      </c>
      <c r="G15" s="46">
        <v>1.21190574252796</v>
      </c>
      <c r="H15" s="47" t="s">
        <v>152</v>
      </c>
      <c r="I15" s="46">
        <v>1.0489239767116401</v>
      </c>
      <c r="J15" s="46">
        <v>1.0485808765017399</v>
      </c>
      <c r="K15" s="47" t="s">
        <v>152</v>
      </c>
      <c r="L15" s="46">
        <v>1.14809324889915</v>
      </c>
      <c r="M15" s="46">
        <v>1.14635816796093</v>
      </c>
    </row>
    <row r="16" spans="2:13" x14ac:dyDescent="0.35">
      <c r="B16" s="47" t="s">
        <v>153</v>
      </c>
      <c r="C16" s="46">
        <v>1.0699676993163101</v>
      </c>
      <c r="D16" s="46">
        <v>1.0384351755417101</v>
      </c>
      <c r="E16" s="47" t="s">
        <v>153</v>
      </c>
      <c r="F16" s="46">
        <v>1.2336183253105399</v>
      </c>
      <c r="G16" s="46">
        <v>1.1997304909756901</v>
      </c>
      <c r="H16" s="47" t="s">
        <v>153</v>
      </c>
      <c r="I16" s="46">
        <v>1.05607183284705</v>
      </c>
      <c r="J16" s="46">
        <v>1.0252137094012399</v>
      </c>
      <c r="K16" s="47" t="s">
        <v>153</v>
      </c>
      <c r="L16" s="46">
        <v>1.1644148318265899</v>
      </c>
      <c r="M16" s="46">
        <v>1.1303530245599001</v>
      </c>
    </row>
    <row r="17" spans="2:13" x14ac:dyDescent="0.35">
      <c r="B17" s="47" t="s">
        <v>154</v>
      </c>
      <c r="C17" s="46">
        <v>1.0817026983754701</v>
      </c>
      <c r="D17" s="46">
        <v>1.2710884692729501</v>
      </c>
      <c r="E17" s="47" t="s">
        <v>154</v>
      </c>
      <c r="F17" s="46">
        <v>1.25967136060345</v>
      </c>
      <c r="G17" s="46">
        <v>1.3299629187947899</v>
      </c>
      <c r="H17" s="47" t="s">
        <v>154</v>
      </c>
      <c r="I17" s="46">
        <v>1.06869975611474</v>
      </c>
      <c r="J17" s="46">
        <v>1.07209124006639</v>
      </c>
      <c r="K17" s="47" t="s">
        <v>154</v>
      </c>
      <c r="L17" s="46">
        <v>1.1846410135030701</v>
      </c>
      <c r="M17" s="46">
        <v>0.80600821267014999</v>
      </c>
    </row>
    <row r="18" spans="2:13" x14ac:dyDescent="0.35">
      <c r="B18" s="47" t="s">
        <v>155</v>
      </c>
      <c r="C18" s="46">
        <v>1.08805144943529</v>
      </c>
      <c r="D18" s="46">
        <v>1.3646461867283199</v>
      </c>
      <c r="E18" s="47" t="s">
        <v>155</v>
      </c>
      <c r="F18" s="46">
        <v>1.2783876841649799</v>
      </c>
      <c r="G18" s="46">
        <v>1.39638213194502</v>
      </c>
      <c r="H18" s="47" t="s">
        <v>155</v>
      </c>
      <c r="I18" s="46">
        <v>1.07410744050879</v>
      </c>
      <c r="J18" s="46">
        <v>1.0876883409137701</v>
      </c>
      <c r="K18" s="47" t="s">
        <v>155</v>
      </c>
      <c r="L18" s="46">
        <v>1.19697874086825</v>
      </c>
      <c r="M18" s="46">
        <v>0.65527572690022495</v>
      </c>
    </row>
    <row r="19" spans="2:13" x14ac:dyDescent="0.35">
      <c r="B19" s="47" t="s">
        <v>156</v>
      </c>
      <c r="C19" s="46">
        <v>1.0917372554292599</v>
      </c>
      <c r="D19" s="46">
        <v>1.4180047043872199</v>
      </c>
      <c r="E19" s="47" t="s">
        <v>156</v>
      </c>
      <c r="F19" s="46">
        <v>1.29281085356645</v>
      </c>
      <c r="G19" s="46">
        <v>1.45334290077759</v>
      </c>
      <c r="H19" s="47" t="s">
        <v>156</v>
      </c>
      <c r="I19" s="46">
        <v>1.0761315741398301</v>
      </c>
      <c r="J19" s="46">
        <v>1.1089740325255399</v>
      </c>
      <c r="K19" s="47" t="s">
        <v>156</v>
      </c>
      <c r="L19" s="46">
        <v>1.2057925543835599</v>
      </c>
      <c r="M19" s="46">
        <v>0.59785431048748305</v>
      </c>
    </row>
    <row r="20" spans="2:13" x14ac:dyDescent="0.35">
      <c r="B20" s="47" t="s">
        <v>157</v>
      </c>
      <c r="C20" s="46">
        <v>1.09491045801446</v>
      </c>
      <c r="D20" s="46">
        <v>1.45598970816249</v>
      </c>
      <c r="E20" s="47" t="s">
        <v>157</v>
      </c>
      <c r="F20" s="46">
        <v>1.30667169624142</v>
      </c>
      <c r="G20" s="46">
        <v>1.5070189783106001</v>
      </c>
      <c r="H20" s="47" t="s">
        <v>157</v>
      </c>
      <c r="I20" s="46">
        <v>1.0776127063970999</v>
      </c>
      <c r="J20" s="46">
        <v>1.1356938844521001</v>
      </c>
      <c r="K20" s="47" t="s">
        <v>157</v>
      </c>
      <c r="L20" s="46">
        <v>1.2116739237662499</v>
      </c>
      <c r="M20" s="46">
        <v>0.58586927647176301</v>
      </c>
    </row>
    <row r="21" spans="2:13" x14ac:dyDescent="0.35">
      <c r="B21" s="47" t="s">
        <v>158</v>
      </c>
      <c r="C21" s="46">
        <v>1.09938169099844</v>
      </c>
      <c r="D21" s="46">
        <v>1.49503460627102</v>
      </c>
      <c r="E21" s="47" t="s">
        <v>158</v>
      </c>
      <c r="F21" s="46">
        <v>1.32160218268768</v>
      </c>
      <c r="G21" s="46">
        <v>1.5664748937227999</v>
      </c>
      <c r="H21" s="47" t="s">
        <v>158</v>
      </c>
      <c r="I21" s="46">
        <v>1.08070205069536</v>
      </c>
      <c r="J21" s="46">
        <v>1.17194712627172</v>
      </c>
      <c r="K21" s="47" t="s">
        <v>158</v>
      </c>
      <c r="L21" s="46">
        <v>1.2185481467549</v>
      </c>
      <c r="M21" s="46">
        <v>0.60070918135814799</v>
      </c>
    </row>
    <row r="22" spans="2:13" x14ac:dyDescent="0.35">
      <c r="B22" s="47" t="s">
        <v>159</v>
      </c>
      <c r="C22" s="46">
        <v>1.1029639704974801</v>
      </c>
      <c r="D22" s="46">
        <v>1.5119605829715901</v>
      </c>
      <c r="E22" s="47" t="s">
        <v>159</v>
      </c>
      <c r="F22" s="46">
        <v>1.3350824497249101</v>
      </c>
      <c r="G22" s="46">
        <v>1.6075697522338499</v>
      </c>
      <c r="H22" s="47" t="s">
        <v>159</v>
      </c>
      <c r="I22" s="46">
        <v>1.0853104028654299</v>
      </c>
      <c r="J22" s="46">
        <v>1.1960266920817499</v>
      </c>
      <c r="K22" s="47" t="s">
        <v>159</v>
      </c>
      <c r="L22" s="46">
        <v>1.2246662893389</v>
      </c>
      <c r="M22" s="46">
        <v>0.62120731030449095</v>
      </c>
    </row>
    <row r="23" spans="2:13" x14ac:dyDescent="0.35">
      <c r="B23" s="47" t="s">
        <v>160</v>
      </c>
      <c r="C23" s="46">
        <v>1.10477091009951</v>
      </c>
      <c r="D23" s="46">
        <v>1.5027885305922699</v>
      </c>
      <c r="E23" s="47" t="s">
        <v>160</v>
      </c>
      <c r="F23" s="46">
        <v>1.3457952480278701</v>
      </c>
      <c r="G23" s="46">
        <v>1.6215856915054401</v>
      </c>
      <c r="H23" s="47" t="s">
        <v>160</v>
      </c>
      <c r="I23" s="46">
        <v>1.08819113051813</v>
      </c>
      <c r="J23" s="46">
        <v>1.2014200856177799</v>
      </c>
      <c r="K23" s="47" t="s">
        <v>160</v>
      </c>
      <c r="L23" s="46">
        <v>1.2289831361285499</v>
      </c>
      <c r="M23" s="46">
        <v>0.63885469696015496</v>
      </c>
    </row>
    <row r="24" spans="2:13" x14ac:dyDescent="0.35">
      <c r="B24" s="47" t="s">
        <v>161</v>
      </c>
      <c r="C24" s="46">
        <v>1.1039778537485601</v>
      </c>
      <c r="D24" s="46">
        <v>1.4834865804631401</v>
      </c>
      <c r="E24" s="47" t="s">
        <v>161</v>
      </c>
      <c r="F24" s="46">
        <v>1.3518933808828999</v>
      </c>
      <c r="G24" s="46">
        <v>1.62460606369879</v>
      </c>
      <c r="H24" s="47" t="s">
        <v>161</v>
      </c>
      <c r="I24" s="46">
        <v>1.08850805714373</v>
      </c>
      <c r="J24" s="46">
        <v>1.1996404542739101</v>
      </c>
      <c r="K24" s="47" t="s">
        <v>161</v>
      </c>
      <c r="L24" s="46">
        <v>1.2308454571088201</v>
      </c>
      <c r="M24" s="46">
        <v>0.65559904330534202</v>
      </c>
    </row>
    <row r="25" spans="2:13" x14ac:dyDescent="0.35">
      <c r="B25" s="47" t="s">
        <v>162</v>
      </c>
      <c r="C25" s="46">
        <v>1.1054713834107199</v>
      </c>
      <c r="D25" s="46">
        <v>1.46028657732837</v>
      </c>
      <c r="E25" s="47" t="s">
        <v>162</v>
      </c>
      <c r="F25" s="46">
        <v>1.3608708640370499</v>
      </c>
      <c r="G25" s="46">
        <v>1.6218357687337399</v>
      </c>
      <c r="H25" s="47" t="s">
        <v>162</v>
      </c>
      <c r="I25" s="46">
        <v>1.09132819234469</v>
      </c>
      <c r="J25" s="46">
        <v>1.19493278177989</v>
      </c>
      <c r="K25" s="47" t="s">
        <v>162</v>
      </c>
      <c r="L25" s="46">
        <v>1.2332099271414001</v>
      </c>
      <c r="M25" s="46">
        <v>0.671929523874495</v>
      </c>
    </row>
    <row r="26" spans="2:13" x14ac:dyDescent="0.35">
      <c r="B26" s="47" t="s">
        <v>163</v>
      </c>
      <c r="C26" s="46">
        <v>1.10818329622255</v>
      </c>
      <c r="D26" s="46">
        <v>1.42817777175241</v>
      </c>
      <c r="E26" s="47" t="s">
        <v>163</v>
      </c>
      <c r="F26" s="46">
        <v>1.37064604799447</v>
      </c>
      <c r="G26" s="46">
        <v>1.60746417768589</v>
      </c>
      <c r="H26" s="47" t="s">
        <v>163</v>
      </c>
      <c r="I26" s="46">
        <v>1.0952486290799699</v>
      </c>
      <c r="J26" s="46">
        <v>1.18234335334173</v>
      </c>
      <c r="K26" s="47" t="s">
        <v>163</v>
      </c>
      <c r="L26" s="46">
        <v>1.2373091201681301</v>
      </c>
      <c r="M26" s="46">
        <v>0.68568288322775395</v>
      </c>
    </row>
    <row r="27" spans="2:13" x14ac:dyDescent="0.35">
      <c r="B27" s="47" t="s">
        <v>164</v>
      </c>
      <c r="C27" s="46">
        <v>1.1116838213065201</v>
      </c>
      <c r="D27" s="46">
        <v>1.40452317085626</v>
      </c>
      <c r="E27" s="47" t="s">
        <v>164</v>
      </c>
      <c r="F27" s="46">
        <v>1.3811890770985</v>
      </c>
      <c r="G27" s="46">
        <v>1.59934347295692</v>
      </c>
      <c r="H27" s="47" t="s">
        <v>164</v>
      </c>
      <c r="I27" s="46">
        <v>1.09989982587152</v>
      </c>
      <c r="J27" s="46">
        <v>1.17585288395777</v>
      </c>
      <c r="K27" s="47" t="s">
        <v>164</v>
      </c>
      <c r="L27" s="46">
        <v>1.2406685901684</v>
      </c>
      <c r="M27" s="46">
        <v>0.70257948607470899</v>
      </c>
    </row>
    <row r="28" spans="2:13" x14ac:dyDescent="0.35">
      <c r="B28" s="47" t="s">
        <v>165</v>
      </c>
      <c r="C28" s="46">
        <v>1.107473017942</v>
      </c>
      <c r="D28" s="46">
        <v>1.38401583114237</v>
      </c>
      <c r="E28" s="47" t="s">
        <v>165</v>
      </c>
      <c r="F28" s="46">
        <v>1.38347158285238</v>
      </c>
      <c r="G28" s="46">
        <v>1.5923752882567299</v>
      </c>
      <c r="H28" s="47" t="s">
        <v>165</v>
      </c>
      <c r="I28" s="46">
        <v>1.0968448397338499</v>
      </c>
      <c r="J28" s="46">
        <v>1.1712634717063</v>
      </c>
      <c r="K28" s="47" t="s">
        <v>165</v>
      </c>
      <c r="L28" s="46">
        <v>1.23730613932617</v>
      </c>
      <c r="M28" s="46">
        <v>0.72070436405956395</v>
      </c>
    </row>
    <row r="29" spans="2:13" x14ac:dyDescent="0.35">
      <c r="B29" s="47" t="s">
        <v>166</v>
      </c>
      <c r="C29" s="46">
        <v>1.1086013908041501</v>
      </c>
      <c r="D29" s="46">
        <v>1.36425599886422</v>
      </c>
      <c r="E29" s="47" t="s">
        <v>166</v>
      </c>
      <c r="F29" s="46">
        <v>1.3931799044784201</v>
      </c>
      <c r="G29" s="46">
        <v>1.58441075404202</v>
      </c>
      <c r="H29" s="47" t="s">
        <v>166</v>
      </c>
      <c r="I29" s="46">
        <v>1.09911001782992</v>
      </c>
      <c r="J29" s="46">
        <v>1.1664231075162601</v>
      </c>
      <c r="K29" s="47" t="s">
        <v>166</v>
      </c>
      <c r="L29" s="46">
        <v>1.2364375094467099</v>
      </c>
      <c r="M29" s="46">
        <v>0.73844011460477499</v>
      </c>
    </row>
    <row r="30" spans="2:13" x14ac:dyDescent="0.35">
      <c r="B30" s="47" t="s">
        <v>167</v>
      </c>
      <c r="C30" s="46">
        <v>1.1065030099628801</v>
      </c>
      <c r="D30" s="46">
        <v>1.3449128099985901</v>
      </c>
      <c r="E30" s="47" t="s">
        <v>167</v>
      </c>
      <c r="F30" s="46">
        <v>1.3988699271185401</v>
      </c>
      <c r="G30" s="46">
        <v>1.5748523380869599</v>
      </c>
      <c r="H30" s="47" t="s">
        <v>167</v>
      </c>
      <c r="I30" s="46">
        <v>1.0980644091279801</v>
      </c>
      <c r="J30" s="46">
        <v>1.1612663425716601</v>
      </c>
      <c r="K30" s="47" t="s">
        <v>167</v>
      </c>
      <c r="L30" s="46">
        <v>1.23120059661183</v>
      </c>
      <c r="M30" s="46">
        <v>0.75565977354019298</v>
      </c>
    </row>
    <row r="31" spans="2:13" x14ac:dyDescent="0.35">
      <c r="B31" s="47" t="s">
        <v>168</v>
      </c>
      <c r="C31" s="46">
        <v>1.10679709503437</v>
      </c>
      <c r="D31" s="46">
        <v>1.32633272200981</v>
      </c>
      <c r="E31" s="47" t="s">
        <v>168</v>
      </c>
      <c r="F31" s="46">
        <v>1.4052960503877301</v>
      </c>
      <c r="G31" s="46">
        <v>1.56406499440475</v>
      </c>
      <c r="H31" s="47" t="s">
        <v>168</v>
      </c>
      <c r="I31" s="46">
        <v>1.0994940184492901</v>
      </c>
      <c r="J31" s="46">
        <v>1.1560663625774501</v>
      </c>
      <c r="K31" s="47" t="s">
        <v>168</v>
      </c>
      <c r="L31" s="46">
        <v>1.22760815185191</v>
      </c>
      <c r="M31" s="46">
        <v>0.77213938985532804</v>
      </c>
    </row>
    <row r="32" spans="2:13" x14ac:dyDescent="0.35">
      <c r="B32" s="47" t="s">
        <v>169</v>
      </c>
      <c r="C32" s="46">
        <v>1.1085245335734399</v>
      </c>
      <c r="D32" s="46">
        <v>1.3115892365242301</v>
      </c>
      <c r="E32" s="47" t="s">
        <v>169</v>
      </c>
      <c r="F32" s="46">
        <v>1.4117442481126301</v>
      </c>
      <c r="G32" s="46">
        <v>1.55510240597778</v>
      </c>
      <c r="H32" s="47" t="s">
        <v>169</v>
      </c>
      <c r="I32" s="46">
        <v>1.10231256126549</v>
      </c>
      <c r="J32" s="46">
        <v>1.1534293784184899</v>
      </c>
      <c r="K32" s="47" t="s">
        <v>169</v>
      </c>
      <c r="L32" s="46">
        <v>1.22505302909263</v>
      </c>
      <c r="M32" s="46">
        <v>0.78944207721124204</v>
      </c>
    </row>
    <row r="33" spans="2:13" x14ac:dyDescent="0.35">
      <c r="B33" s="47" t="s">
        <v>170</v>
      </c>
      <c r="C33" s="46">
        <v>1.1121107880761401</v>
      </c>
      <c r="D33" s="46">
        <v>1.2988790776153301</v>
      </c>
      <c r="E33" s="47" t="s">
        <v>170</v>
      </c>
      <c r="F33" s="46">
        <v>1.4188267364442699</v>
      </c>
      <c r="G33" s="46">
        <v>1.54671690273485</v>
      </c>
      <c r="H33" s="47" t="s">
        <v>170</v>
      </c>
      <c r="I33" s="46">
        <v>1.10690722462969</v>
      </c>
      <c r="J33" s="46">
        <v>1.1519295528047599</v>
      </c>
      <c r="K33" s="47" t="s">
        <v>170</v>
      </c>
      <c r="L33" s="46">
        <v>1.2233674085133599</v>
      </c>
      <c r="M33" s="46">
        <v>0.80645301415314197</v>
      </c>
    </row>
    <row r="34" spans="2:13" x14ac:dyDescent="0.35">
      <c r="B34" s="47" t="s">
        <v>171</v>
      </c>
      <c r="C34" s="46">
        <v>1.12061603783347</v>
      </c>
      <c r="D34" s="46">
        <v>1.2916245215445601</v>
      </c>
      <c r="E34" s="47" t="s">
        <v>171</v>
      </c>
      <c r="F34" s="46">
        <v>1.43055728892745</v>
      </c>
      <c r="G34" s="46">
        <v>1.5430325046951201</v>
      </c>
      <c r="H34" s="47" t="s">
        <v>171</v>
      </c>
      <c r="I34" s="46">
        <v>1.1163387927895101</v>
      </c>
      <c r="J34" s="46">
        <v>1.1545610082176501</v>
      </c>
      <c r="K34" s="47" t="s">
        <v>171</v>
      </c>
      <c r="L34" s="46">
        <v>1.22493942082637</v>
      </c>
      <c r="M34" s="46">
        <v>0.82492501023847098</v>
      </c>
    </row>
    <row r="35" spans="2:13" x14ac:dyDescent="0.35">
      <c r="B35" s="47" t="s">
        <v>172</v>
      </c>
      <c r="C35" s="46">
        <v>1.1361808586120401</v>
      </c>
      <c r="D35" s="46">
        <v>1.2936742302923101</v>
      </c>
      <c r="E35" s="47" t="s">
        <v>172</v>
      </c>
      <c r="F35" s="46">
        <v>1.45010786912839</v>
      </c>
      <c r="G35" s="46">
        <v>1.5491004926146099</v>
      </c>
      <c r="H35" s="47" t="s">
        <v>172</v>
      </c>
      <c r="I35" s="46">
        <v>1.1327285609362201</v>
      </c>
      <c r="J35" s="46">
        <v>1.16501496273327</v>
      </c>
      <c r="K35" s="47" t="s">
        <v>172</v>
      </c>
      <c r="L35" s="46">
        <v>1.23216234769093</v>
      </c>
      <c r="M35" s="46">
        <v>0.84724173959418903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AB22D-EA4C-4266-B841-663F77611F40}">
  <sheetPr codeName="Sheet18"/>
  <dimension ref="B2:F15"/>
  <sheetViews>
    <sheetView showGridLines="0" zoomScaleNormal="100" workbookViewId="0"/>
  </sheetViews>
  <sheetFormatPr defaultColWidth="8.7265625" defaultRowHeight="14.5" x14ac:dyDescent="0.35"/>
  <cols>
    <col min="1" max="1" width="8.7265625" style="16"/>
    <col min="2" max="3" width="8.7265625" style="16" customWidth="1"/>
    <col min="4" max="16384" width="8.7265625" style="16"/>
  </cols>
  <sheetData>
    <row r="2" spans="2:6" x14ac:dyDescent="0.35">
      <c r="B2" s="17" t="s">
        <v>173</v>
      </c>
    </row>
    <row r="3" spans="2:6" x14ac:dyDescent="0.35">
      <c r="B3" s="16" t="s">
        <v>174</v>
      </c>
    </row>
    <row r="5" spans="2:6" x14ac:dyDescent="0.35">
      <c r="B5" s="21"/>
      <c r="C5" s="21"/>
      <c r="D5" s="20" t="s">
        <v>5</v>
      </c>
      <c r="E5" s="20" t="s">
        <v>6</v>
      </c>
      <c r="F5" s="20" t="s">
        <v>7</v>
      </c>
    </row>
    <row r="6" spans="2:6" x14ac:dyDescent="0.35">
      <c r="B6" s="21" t="s">
        <v>175</v>
      </c>
      <c r="C6" s="21" t="s">
        <v>176</v>
      </c>
      <c r="D6" s="28">
        <v>18.232589094933015</v>
      </c>
      <c r="E6" s="28">
        <v>18.177006425170674</v>
      </c>
      <c r="F6" s="28">
        <v>27.348844999706017</v>
      </c>
    </row>
    <row r="7" spans="2:6" x14ac:dyDescent="0.35">
      <c r="B7" s="21" t="s">
        <v>177</v>
      </c>
      <c r="C7" s="21" t="s">
        <v>176</v>
      </c>
      <c r="D7" s="28">
        <v>17.533657502065868</v>
      </c>
      <c r="E7" s="28">
        <v>14.863494937554304</v>
      </c>
      <c r="F7" s="28">
        <v>22.620089855622812</v>
      </c>
    </row>
    <row r="8" spans="2:6" x14ac:dyDescent="0.35">
      <c r="B8" s="21" t="s">
        <v>175</v>
      </c>
      <c r="C8" s="21" t="s">
        <v>178</v>
      </c>
      <c r="D8" s="28">
        <v>73.178003409752819</v>
      </c>
      <c r="E8" s="28">
        <v>72.967201273343179</v>
      </c>
      <c r="F8" s="28">
        <v>110.03185457600453</v>
      </c>
    </row>
    <row r="9" spans="2:6" x14ac:dyDescent="0.35">
      <c r="B9" s="21" t="s">
        <v>177</v>
      </c>
      <c r="C9" s="21" t="s">
        <v>178</v>
      </c>
      <c r="D9" s="28">
        <v>73.358452848736349</v>
      </c>
      <c r="E9" s="28">
        <v>96.418965116920845</v>
      </c>
      <c r="F9" s="28">
        <v>147.84353160239934</v>
      </c>
    </row>
    <row r="11" spans="2:6" x14ac:dyDescent="0.35">
      <c r="B11" s="21"/>
      <c r="C11" s="21"/>
      <c r="D11" s="20" t="s">
        <v>5</v>
      </c>
      <c r="E11" s="20" t="s">
        <v>6</v>
      </c>
      <c r="F11" s="20" t="s">
        <v>7</v>
      </c>
    </row>
    <row r="12" spans="2:6" x14ac:dyDescent="0.35">
      <c r="B12" s="21" t="s">
        <v>175</v>
      </c>
      <c r="C12" s="21" t="s">
        <v>176</v>
      </c>
      <c r="D12" s="28">
        <f>D6/100</f>
        <v>0.18232589094933016</v>
      </c>
      <c r="E12" s="28">
        <f t="shared" ref="E12:F12" si="0">E6/100</f>
        <v>0.18177006425170675</v>
      </c>
      <c r="F12" s="28">
        <f t="shared" si="0"/>
        <v>0.27348844999706018</v>
      </c>
    </row>
    <row r="13" spans="2:6" x14ac:dyDescent="0.35">
      <c r="B13" s="21" t="s">
        <v>177</v>
      </c>
      <c r="C13" s="21" t="s">
        <v>176</v>
      </c>
      <c r="D13" s="28">
        <f t="shared" ref="D13:F13" si="1">D7/100</f>
        <v>0.17533657502065869</v>
      </c>
      <c r="E13" s="28">
        <f t="shared" si="1"/>
        <v>0.14863494937554303</v>
      </c>
      <c r="F13" s="28">
        <f t="shared" si="1"/>
        <v>0.22620089855622813</v>
      </c>
    </row>
    <row r="14" spans="2:6" x14ac:dyDescent="0.35">
      <c r="B14" s="21" t="s">
        <v>175</v>
      </c>
      <c r="C14" s="21" t="s">
        <v>178</v>
      </c>
      <c r="D14" s="28">
        <f t="shared" ref="D14:F15" si="2">D8/100</f>
        <v>0.73178003409752823</v>
      </c>
      <c r="E14" s="28">
        <f t="shared" si="2"/>
        <v>0.72967201273343174</v>
      </c>
      <c r="F14" s="28">
        <f t="shared" si="2"/>
        <v>1.1003185457600453</v>
      </c>
    </row>
    <row r="15" spans="2:6" x14ac:dyDescent="0.35">
      <c r="B15" s="21" t="s">
        <v>177</v>
      </c>
      <c r="C15" s="21" t="s">
        <v>178</v>
      </c>
      <c r="D15" s="28">
        <f>D9/100</f>
        <v>0.73358452848736344</v>
      </c>
      <c r="E15" s="28">
        <f t="shared" si="2"/>
        <v>0.96418965116920841</v>
      </c>
      <c r="F15" s="28">
        <f t="shared" si="2"/>
        <v>1.4784353160239934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D92BD-5A2A-4CAB-B3D8-69B100EEB42C}">
  <sheetPr>
    <tabColor theme="4"/>
  </sheetPr>
  <dimension ref="A1"/>
  <sheetViews>
    <sheetView showGridLines="0" workbookViewId="0">
      <selection activeCell="O13" sqref="O13"/>
    </sheetView>
  </sheetViews>
  <sheetFormatPr defaultRowHeight="14.5" x14ac:dyDescent="0.3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7279-DBC8-4D81-862C-045C495C402A}">
  <dimension ref="B2:F13"/>
  <sheetViews>
    <sheetView showGridLines="0" workbookViewId="0">
      <selection activeCell="K9" sqref="K9"/>
    </sheetView>
  </sheetViews>
  <sheetFormatPr defaultColWidth="8.7265625" defaultRowHeight="14.5" x14ac:dyDescent="0.35"/>
  <cols>
    <col min="1" max="16384" width="8.7265625" style="16"/>
  </cols>
  <sheetData>
    <row r="2" spans="2:6" x14ac:dyDescent="0.35">
      <c r="B2" s="17" t="s">
        <v>179</v>
      </c>
    </row>
    <row r="3" spans="2:6" x14ac:dyDescent="0.35">
      <c r="B3" s="16" t="s">
        <v>22</v>
      </c>
    </row>
    <row r="5" spans="2:6" x14ac:dyDescent="0.35">
      <c r="B5" s="20" t="s">
        <v>180</v>
      </c>
      <c r="C5" s="20" t="s">
        <v>181</v>
      </c>
      <c r="D5" s="20" t="s">
        <v>115</v>
      </c>
      <c r="E5" s="20" t="s">
        <v>182</v>
      </c>
      <c r="F5" s="48" t="s">
        <v>183</v>
      </c>
    </row>
    <row r="6" spans="2:6" x14ac:dyDescent="0.35">
      <c r="B6" s="21" t="s">
        <v>184</v>
      </c>
      <c r="C6" s="28">
        <v>1.4999999999999999E-2</v>
      </c>
      <c r="D6" s="28">
        <v>3.2000000000000001E-2</v>
      </c>
      <c r="E6" s="28">
        <v>4.8000000000000001E-2</v>
      </c>
      <c r="F6" s="28">
        <v>6.9000000000000006E-2</v>
      </c>
    </row>
    <row r="7" spans="2:6" x14ac:dyDescent="0.35">
      <c r="B7" s="21" t="s">
        <v>185</v>
      </c>
      <c r="C7" s="28">
        <v>1.6E-2</v>
      </c>
      <c r="D7" s="28">
        <v>3.6999999999999998E-2</v>
      </c>
      <c r="E7" s="28">
        <v>5.2999999999999999E-2</v>
      </c>
      <c r="F7" s="28">
        <v>7.0000000000000007E-2</v>
      </c>
    </row>
    <row r="8" spans="2:6" x14ac:dyDescent="0.35">
      <c r="B8" s="21" t="s">
        <v>186</v>
      </c>
      <c r="C8" s="28">
        <v>1.7999999999999999E-2</v>
      </c>
      <c r="D8" s="28">
        <v>0.04</v>
      </c>
      <c r="E8" s="28">
        <v>5.7000000000000002E-2</v>
      </c>
      <c r="F8" s="28">
        <v>7.0000000000000007E-2</v>
      </c>
    </row>
    <row r="9" spans="2:6" x14ac:dyDescent="0.35">
      <c r="B9" s="21" t="s">
        <v>187</v>
      </c>
      <c r="C9" s="28">
        <v>1.6E-2</v>
      </c>
      <c r="D9" s="28">
        <v>4.5999999999999999E-2</v>
      </c>
      <c r="E9" s="28">
        <v>6.2E-2</v>
      </c>
      <c r="F9" s="28">
        <v>6.9000000000000006E-2</v>
      </c>
    </row>
    <row r="10" spans="2:6" x14ac:dyDescent="0.35">
      <c r="B10" s="21" t="s">
        <v>188</v>
      </c>
      <c r="C10" s="28">
        <v>2.1000000000000001E-2</v>
      </c>
      <c r="D10" s="28">
        <v>4.9000000000000002E-2</v>
      </c>
      <c r="E10" s="28">
        <v>6.8000000000000005E-2</v>
      </c>
      <c r="F10" s="28">
        <v>7.0000000000000007E-2</v>
      </c>
    </row>
    <row r="11" spans="2:6" x14ac:dyDescent="0.35">
      <c r="B11" s="21" t="s">
        <v>189</v>
      </c>
      <c r="C11" s="28">
        <v>2.3E-2</v>
      </c>
      <c r="D11" s="28">
        <v>5.0999999999999997E-2</v>
      </c>
      <c r="E11" s="28">
        <v>7.4999999999999997E-2</v>
      </c>
      <c r="F11" s="28">
        <v>6.9000000000000006E-2</v>
      </c>
    </row>
    <row r="12" spans="2:6" x14ac:dyDescent="0.35">
      <c r="B12" s="21" t="s">
        <v>190</v>
      </c>
      <c r="C12" s="28">
        <v>2.5999999999999999E-2</v>
      </c>
      <c r="D12" s="28">
        <v>5.5E-2</v>
      </c>
      <c r="E12" s="28">
        <v>8.1000000000000003E-2</v>
      </c>
      <c r="F12" s="28">
        <v>6.9000000000000006E-2</v>
      </c>
    </row>
    <row r="13" spans="2:6" x14ac:dyDescent="0.35">
      <c r="B13" s="21" t="s">
        <v>191</v>
      </c>
      <c r="C13" s="28">
        <v>2.8000000000000001E-2</v>
      </c>
      <c r="D13" s="28">
        <v>5.7000000000000002E-2</v>
      </c>
      <c r="E13" s="28">
        <v>8.1000000000000003E-2</v>
      </c>
      <c r="F13" s="28">
        <v>6.8000000000000005E-2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9C586-5210-4CD9-A841-F274C51172AC}">
  <dimension ref="B2:H6"/>
  <sheetViews>
    <sheetView showGridLines="0" zoomScaleNormal="100" workbookViewId="0"/>
  </sheetViews>
  <sheetFormatPr defaultRowHeight="14.5" x14ac:dyDescent="0.35"/>
  <sheetData>
    <row r="2" spans="2:8" x14ac:dyDescent="0.35">
      <c r="B2" s="7" t="s">
        <v>192</v>
      </c>
    </row>
    <row r="3" spans="2:8" x14ac:dyDescent="0.35">
      <c r="B3" t="s">
        <v>22</v>
      </c>
    </row>
    <row r="5" spans="2:8" x14ac:dyDescent="0.35">
      <c r="B5" s="24"/>
      <c r="C5" s="31" t="s">
        <v>193</v>
      </c>
      <c r="D5" s="31" t="s">
        <v>194</v>
      </c>
      <c r="E5" s="31" t="s">
        <v>195</v>
      </c>
    </row>
    <row r="6" spans="2:8" x14ac:dyDescent="0.35">
      <c r="B6" s="24" t="s">
        <v>196</v>
      </c>
      <c r="C6" s="46">
        <v>4.4999999999999998E-2</v>
      </c>
      <c r="D6" s="46">
        <v>0.26100000000000001</v>
      </c>
      <c r="E6" s="46">
        <v>0.69399999999999995</v>
      </c>
      <c r="H6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3948-1A69-4E18-99E7-06C7BD1DD32A}">
  <dimension ref="B2:H19"/>
  <sheetViews>
    <sheetView showGridLines="0" zoomScaleNormal="100" workbookViewId="0">
      <selection activeCell="J17" sqref="J17"/>
    </sheetView>
  </sheetViews>
  <sheetFormatPr defaultColWidth="8.7265625" defaultRowHeight="14.5" x14ac:dyDescent="0.35"/>
  <cols>
    <col min="1" max="1" width="8.7265625" style="16"/>
    <col min="2" max="2" width="8.7265625" style="16" customWidth="1"/>
    <col min="3" max="16384" width="8.7265625" style="16"/>
  </cols>
  <sheetData>
    <row r="2" spans="2:8" x14ac:dyDescent="0.35">
      <c r="B2" s="17" t="s">
        <v>1</v>
      </c>
    </row>
    <row r="3" spans="2:8" x14ac:dyDescent="0.35">
      <c r="B3" s="16" t="s">
        <v>2</v>
      </c>
    </row>
    <row r="5" spans="2:8" ht="27.65" customHeight="1" x14ac:dyDescent="0.35">
      <c r="B5" s="18"/>
      <c r="C5" s="73" t="s">
        <v>3</v>
      </c>
      <c r="D5" s="72"/>
      <c r="E5" s="72"/>
      <c r="F5" s="72" t="s">
        <v>4</v>
      </c>
      <c r="G5" s="72"/>
      <c r="H5" s="72"/>
    </row>
    <row r="6" spans="2:8" ht="14.5" customHeight="1" x14ac:dyDescent="0.35">
      <c r="B6" s="15"/>
      <c r="C6" s="14" t="s">
        <v>5</v>
      </c>
      <c r="D6" s="13" t="s">
        <v>6</v>
      </c>
      <c r="E6" s="13" t="s">
        <v>7</v>
      </c>
      <c r="F6" s="13" t="s">
        <v>5</v>
      </c>
      <c r="G6" s="13" t="s">
        <v>6</v>
      </c>
      <c r="H6" s="13" t="s">
        <v>7</v>
      </c>
    </row>
    <row r="7" spans="2:8" ht="14.5" customHeight="1" x14ac:dyDescent="0.35">
      <c r="B7" s="69" t="s">
        <v>8</v>
      </c>
      <c r="C7" s="30">
        <v>-5.8200000000000002E-2</v>
      </c>
      <c r="D7" s="30"/>
      <c r="E7" s="30"/>
      <c r="F7" s="30">
        <v>-3.392E-4</v>
      </c>
      <c r="G7" s="30"/>
      <c r="H7" s="30"/>
    </row>
    <row r="8" spans="2:8" ht="14.5" customHeight="1" x14ac:dyDescent="0.35">
      <c r="B8" s="70"/>
      <c r="C8" s="30"/>
      <c r="D8" s="30">
        <v>-6.6799999999999998E-2</v>
      </c>
      <c r="E8" s="30"/>
      <c r="F8" s="30"/>
      <c r="G8" s="30">
        <v>-5.13E-4</v>
      </c>
      <c r="H8" s="30"/>
    </row>
    <row r="9" spans="2:8" ht="14.5" customHeight="1" x14ac:dyDescent="0.35">
      <c r="B9" s="71"/>
      <c r="C9" s="30"/>
      <c r="D9" s="30"/>
      <c r="E9" s="30">
        <v>-0.109</v>
      </c>
      <c r="F9" s="30"/>
      <c r="G9" s="30"/>
      <c r="H9" s="30">
        <v>-9.4200000000000002E-4</v>
      </c>
    </row>
    <row r="10" spans="2:8" ht="14.5" customHeight="1" x14ac:dyDescent="0.35">
      <c r="B10" s="69" t="s">
        <v>9</v>
      </c>
      <c r="C10" s="30">
        <v>-2.1999999999999999E-2</v>
      </c>
      <c r="D10" s="30"/>
      <c r="E10" s="30"/>
      <c r="F10" s="30">
        <v>-7.2300000000000003E-3</v>
      </c>
      <c r="G10" s="30"/>
      <c r="H10" s="30"/>
    </row>
    <row r="11" spans="2:8" ht="14.5" customHeight="1" x14ac:dyDescent="0.35">
      <c r="B11" s="70"/>
      <c r="C11" s="30"/>
      <c r="D11" s="30">
        <v>-5.1999999999999998E-2</v>
      </c>
      <c r="E11" s="30"/>
      <c r="F11" s="30"/>
      <c r="G11" s="30">
        <v>-1.7250000000000001E-2</v>
      </c>
      <c r="H11" s="30"/>
    </row>
    <row r="12" spans="2:8" ht="14.5" customHeight="1" x14ac:dyDescent="0.35">
      <c r="B12" s="71"/>
      <c r="C12" s="30"/>
      <c r="D12" s="30"/>
      <c r="E12" s="30">
        <v>-0.188</v>
      </c>
      <c r="F12" s="30"/>
      <c r="G12" s="30"/>
      <c r="H12" s="30">
        <v>-4.4859999999999997E-2</v>
      </c>
    </row>
    <row r="13" spans="2:8" ht="14.5" customHeight="1" x14ac:dyDescent="0.35">
      <c r="B13" s="69" t="s">
        <v>10</v>
      </c>
      <c r="C13" s="30">
        <v>-0.03</v>
      </c>
      <c r="D13" s="30"/>
      <c r="E13" s="30"/>
      <c r="F13" s="30"/>
      <c r="G13" s="30"/>
      <c r="H13" s="30"/>
    </row>
    <row r="14" spans="2:8" ht="14.5" customHeight="1" x14ac:dyDescent="0.35">
      <c r="B14" s="70"/>
      <c r="C14" s="30"/>
      <c r="D14" s="30">
        <v>-6.4000000000000001E-2</v>
      </c>
      <c r="E14" s="30"/>
      <c r="F14" s="30"/>
      <c r="G14" s="30"/>
      <c r="H14" s="30"/>
    </row>
    <row r="15" spans="2:8" ht="14.5" customHeight="1" x14ac:dyDescent="0.35">
      <c r="B15" s="71"/>
      <c r="C15" s="30"/>
      <c r="D15" s="30"/>
      <c r="E15" s="30">
        <v>-0.215</v>
      </c>
      <c r="F15" s="30"/>
      <c r="G15" s="30"/>
      <c r="H15" s="30"/>
    </row>
    <row r="16" spans="2:8" ht="14.5" customHeight="1" x14ac:dyDescent="0.35">
      <c r="B16" s="69" t="s">
        <v>11</v>
      </c>
      <c r="C16" s="30">
        <v>-4.1000000000000002E-2</v>
      </c>
      <c r="D16" s="30"/>
      <c r="E16" s="30"/>
      <c r="F16" s="30">
        <v>-2.562E-2</v>
      </c>
      <c r="G16" s="30"/>
      <c r="H16" s="30"/>
    </row>
    <row r="17" spans="2:8" ht="14.5" customHeight="1" x14ac:dyDescent="0.35">
      <c r="B17" s="70"/>
      <c r="C17" s="30"/>
      <c r="D17" s="30">
        <v>-6.2E-2</v>
      </c>
      <c r="E17" s="30"/>
      <c r="F17" s="30"/>
      <c r="G17" s="30">
        <v>-5.1200000000000002E-2</v>
      </c>
      <c r="H17" s="30"/>
    </row>
    <row r="18" spans="2:8" ht="14.5" customHeight="1" x14ac:dyDescent="0.35">
      <c r="B18" s="71"/>
      <c r="C18" s="30"/>
      <c r="D18" s="30"/>
      <c r="E18" s="30">
        <v>-0.16200000000000001</v>
      </c>
      <c r="F18" s="30"/>
      <c r="G18" s="30"/>
      <c r="H18" s="30">
        <v>-9.1509999999999994E-2</v>
      </c>
    </row>
    <row r="19" spans="2:8" ht="14.5" customHeight="1" x14ac:dyDescent="0.35"/>
  </sheetData>
  <mergeCells count="6">
    <mergeCell ref="B16:B18"/>
    <mergeCell ref="F5:H5"/>
    <mergeCell ref="C5:E5"/>
    <mergeCell ref="B7:B9"/>
    <mergeCell ref="B10:B12"/>
    <mergeCell ref="B13:B15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1D7B5-5828-42EE-AEEC-B69CDBA95667}">
  <dimension ref="B2:H10"/>
  <sheetViews>
    <sheetView showGridLines="0" zoomScaleNormal="100" workbookViewId="0">
      <selection activeCell="J9" sqref="J9"/>
    </sheetView>
  </sheetViews>
  <sheetFormatPr defaultRowHeight="14.5" x14ac:dyDescent="0.35"/>
  <sheetData>
    <row r="2" spans="2:8" x14ac:dyDescent="0.35">
      <c r="B2" s="7" t="s">
        <v>197</v>
      </c>
    </row>
    <row r="3" spans="2:8" x14ac:dyDescent="0.35">
      <c r="B3" t="s">
        <v>22</v>
      </c>
    </row>
    <row r="5" spans="2:8" x14ac:dyDescent="0.35">
      <c r="B5" s="24"/>
      <c r="C5" s="31" t="s">
        <v>198</v>
      </c>
      <c r="D5" s="31" t="s">
        <v>199</v>
      </c>
    </row>
    <row r="6" spans="2:8" x14ac:dyDescent="0.35">
      <c r="B6" s="24" t="s">
        <v>200</v>
      </c>
      <c r="C6" s="46">
        <v>0.25500344404288261</v>
      </c>
      <c r="D6" s="46">
        <v>0.23698551966623477</v>
      </c>
    </row>
    <row r="7" spans="2:8" x14ac:dyDescent="0.35">
      <c r="B7" s="24" t="s">
        <v>105</v>
      </c>
      <c r="C7" s="46">
        <v>0.19805174307613294</v>
      </c>
      <c r="D7" s="46">
        <v>0.12864510598972986</v>
      </c>
      <c r="H7" s="1"/>
    </row>
    <row r="8" spans="2:8" x14ac:dyDescent="0.35">
      <c r="B8" s="24" t="s">
        <v>201</v>
      </c>
      <c r="C8" s="46">
        <v>0.15749940800492634</v>
      </c>
      <c r="D8" s="46">
        <v>0.17656238077353495</v>
      </c>
    </row>
    <row r="9" spans="2:8" x14ac:dyDescent="0.35">
      <c r="B9" s="24" t="s">
        <v>202</v>
      </c>
      <c r="C9" s="46">
        <v>0.1962606553727273</v>
      </c>
      <c r="D9" s="46">
        <v>0.21546432855531386</v>
      </c>
    </row>
    <row r="10" spans="2:8" x14ac:dyDescent="0.35">
      <c r="B10" s="24" t="s">
        <v>203</v>
      </c>
      <c r="C10" s="46">
        <v>0.19318474950333064</v>
      </c>
      <c r="D10" s="46">
        <v>0.24234266501518656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4988-487E-45D7-ADCE-C5AD7F6EF8C0}">
  <dimension ref="B2:G10"/>
  <sheetViews>
    <sheetView showGridLines="0" zoomScaleNormal="100" workbookViewId="0">
      <selection activeCell="E19" sqref="E19"/>
    </sheetView>
  </sheetViews>
  <sheetFormatPr defaultRowHeight="14.5" x14ac:dyDescent="0.35"/>
  <sheetData>
    <row r="2" spans="2:7" x14ac:dyDescent="0.35">
      <c r="B2" s="7" t="s">
        <v>204</v>
      </c>
    </row>
    <row r="3" spans="2:7" x14ac:dyDescent="0.35">
      <c r="B3" t="s">
        <v>22</v>
      </c>
    </row>
    <row r="5" spans="2:7" x14ac:dyDescent="0.35">
      <c r="B5" s="24"/>
      <c r="C5" s="31" t="s">
        <v>198</v>
      </c>
      <c r="D5" s="31" t="s">
        <v>199</v>
      </c>
    </row>
    <row r="6" spans="2:7" x14ac:dyDescent="0.35">
      <c r="B6" s="24" t="s">
        <v>200</v>
      </c>
      <c r="C6" s="46">
        <v>1.0106425289044018E-3</v>
      </c>
      <c r="D6" s="46">
        <v>3.5953953241785824E-2</v>
      </c>
      <c r="G6" s="1"/>
    </row>
    <row r="7" spans="2:7" x14ac:dyDescent="0.35">
      <c r="B7" s="24" t="s">
        <v>105</v>
      </c>
      <c r="C7" s="46">
        <v>0.28428579428909889</v>
      </c>
      <c r="D7" s="46">
        <v>0.1778057644060512</v>
      </c>
    </row>
    <row r="8" spans="2:7" x14ac:dyDescent="0.35">
      <c r="B8" s="24" t="s">
        <v>50</v>
      </c>
      <c r="C8" s="46">
        <v>0.27854551493507562</v>
      </c>
      <c r="D8" s="46">
        <v>0.29741103952399212</v>
      </c>
    </row>
    <row r="9" spans="2:7" x14ac:dyDescent="0.35">
      <c r="B9" s="24" t="s">
        <v>202</v>
      </c>
      <c r="C9" s="46">
        <v>0.24297329874359039</v>
      </c>
      <c r="D9" s="46">
        <v>0.24648657781298414</v>
      </c>
    </row>
    <row r="10" spans="2:7" x14ac:dyDescent="0.35">
      <c r="B10" s="24" t="s">
        <v>203</v>
      </c>
      <c r="C10" s="46">
        <v>0.19318474950333053</v>
      </c>
      <c r="D10" s="46">
        <v>0.24234266501518667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7FAE6-8430-4232-ACE5-F2028371201A}">
  <dimension ref="B2:H11"/>
  <sheetViews>
    <sheetView showGridLines="0" zoomScaleNormal="100" workbookViewId="0">
      <selection activeCell="J12" sqref="J12"/>
    </sheetView>
  </sheetViews>
  <sheetFormatPr defaultColWidth="8.7265625" defaultRowHeight="14.5" x14ac:dyDescent="0.35"/>
  <cols>
    <col min="1" max="16384" width="8.7265625" style="16"/>
  </cols>
  <sheetData>
    <row r="2" spans="2:8" x14ac:dyDescent="0.35">
      <c r="B2" s="17" t="s">
        <v>205</v>
      </c>
    </row>
    <row r="3" spans="2:8" x14ac:dyDescent="0.35">
      <c r="B3" s="16" t="s">
        <v>22</v>
      </c>
    </row>
    <row r="5" spans="2:8" x14ac:dyDescent="0.35">
      <c r="B5" s="21"/>
      <c r="C5" s="20" t="s">
        <v>206</v>
      </c>
      <c r="D5" s="20"/>
      <c r="E5" s="74" t="s">
        <v>207</v>
      </c>
      <c r="F5" s="75"/>
      <c r="G5" s="20" t="s">
        <v>208</v>
      </c>
      <c r="H5" s="20" t="s">
        <v>209</v>
      </c>
    </row>
    <row r="6" spans="2:8" x14ac:dyDescent="0.35">
      <c r="B6" s="21"/>
      <c r="C6" s="20" t="s">
        <v>210</v>
      </c>
      <c r="D6" s="20" t="s">
        <v>211</v>
      </c>
      <c r="E6" s="20" t="s">
        <v>210</v>
      </c>
      <c r="F6" s="20" t="s">
        <v>211</v>
      </c>
      <c r="G6" s="20"/>
      <c r="H6" s="48"/>
    </row>
    <row r="7" spans="2:8" x14ac:dyDescent="0.35">
      <c r="B7" s="21" t="s">
        <v>200</v>
      </c>
      <c r="C7" s="28">
        <v>0.12413502618282644</v>
      </c>
      <c r="D7" s="28">
        <v>0.57524598350709766</v>
      </c>
      <c r="E7" s="28">
        <v>0.21681026152838681</v>
      </c>
      <c r="F7" s="28">
        <v>0.5846523952991125</v>
      </c>
      <c r="G7" s="28">
        <v>0.19168962550294971</v>
      </c>
      <c r="H7" s="28">
        <v>3.6612604949292513E-2</v>
      </c>
    </row>
    <row r="8" spans="2:8" x14ac:dyDescent="0.35">
      <c r="B8" s="21" t="s">
        <v>105</v>
      </c>
      <c r="C8" s="28">
        <v>0.26236060234276515</v>
      </c>
      <c r="D8" s="28">
        <v>8.856778779656059E-2</v>
      </c>
      <c r="E8" s="28">
        <v>0.23355613379791326</v>
      </c>
      <c r="F8" s="28">
        <v>6.3790967430976703E-2</v>
      </c>
      <c r="G8" s="28">
        <v>0.25629343386481357</v>
      </c>
      <c r="H8" s="28">
        <v>0.1107368676094735</v>
      </c>
    </row>
    <row r="9" spans="2:8" x14ac:dyDescent="0.35">
      <c r="B9" s="21" t="s">
        <v>201</v>
      </c>
      <c r="C9" s="28">
        <v>0.11670041040346316</v>
      </c>
      <c r="D9" s="28">
        <v>0.11473115654281647</v>
      </c>
      <c r="E9" s="28">
        <v>9.8444481651734486E-2</v>
      </c>
      <c r="F9" s="28">
        <v>0.10530197727744936</v>
      </c>
      <c r="G9" s="28">
        <v>0.19293160909107532</v>
      </c>
      <c r="H9" s="28">
        <v>0.55915697223328076</v>
      </c>
    </row>
    <row r="10" spans="2:8" x14ac:dyDescent="0.35">
      <c r="B10" s="21" t="s">
        <v>202</v>
      </c>
      <c r="C10" s="28">
        <v>0.33437188869596973</v>
      </c>
      <c r="D10" s="28">
        <v>3.9468270150142926E-2</v>
      </c>
      <c r="E10" s="28">
        <v>0.23599595289153927</v>
      </c>
      <c r="F10" s="28">
        <v>2.7730666519301086E-2</v>
      </c>
      <c r="G10" s="28">
        <v>0.16117412426764244</v>
      </c>
      <c r="H10" s="28">
        <v>0.10212868759523355</v>
      </c>
    </row>
    <row r="11" spans="2:8" x14ac:dyDescent="0.35">
      <c r="B11" s="21" t="s">
        <v>203</v>
      </c>
      <c r="C11" s="28">
        <v>0.16243207237497548</v>
      </c>
      <c r="D11" s="28">
        <v>0.18198680200338244</v>
      </c>
      <c r="E11" s="28">
        <v>0.2151931701304261</v>
      </c>
      <c r="F11" s="28">
        <v>0.21852399347316029</v>
      </c>
      <c r="G11" s="28">
        <v>0.19791120727351899</v>
      </c>
      <c r="H11" s="28">
        <v>0.19136486761271984</v>
      </c>
    </row>
  </sheetData>
  <mergeCells count="1">
    <mergeCell ref="E5:F5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21990-7413-4D55-9903-4CF0D11658A4}">
  <dimension ref="B2:H10"/>
  <sheetViews>
    <sheetView showGridLines="0" zoomScaleNormal="100" workbookViewId="0">
      <selection activeCell="H16" sqref="H16"/>
    </sheetView>
  </sheetViews>
  <sheetFormatPr defaultRowHeight="14.5" x14ac:dyDescent="0.35"/>
  <sheetData>
    <row r="2" spans="2:8" x14ac:dyDescent="0.35">
      <c r="B2" s="7" t="s">
        <v>212</v>
      </c>
    </row>
    <row r="3" spans="2:8" x14ac:dyDescent="0.35">
      <c r="B3" t="s">
        <v>22</v>
      </c>
    </row>
    <row r="5" spans="2:8" x14ac:dyDescent="0.35">
      <c r="B5" s="24"/>
      <c r="C5" s="31" t="s">
        <v>213</v>
      </c>
      <c r="D5" s="31" t="s">
        <v>214</v>
      </c>
      <c r="E5" s="31" t="s">
        <v>215</v>
      </c>
    </row>
    <row r="6" spans="2:8" x14ac:dyDescent="0.35">
      <c r="B6" s="24" t="s">
        <v>200</v>
      </c>
      <c r="C6" s="46">
        <v>0.20473117750537873</v>
      </c>
      <c r="D6" s="46">
        <v>0.24348525906915441</v>
      </c>
      <c r="E6" s="46">
        <v>0.23684940094576273</v>
      </c>
      <c r="H6" s="1"/>
    </row>
    <row r="7" spans="2:8" x14ac:dyDescent="0.35">
      <c r="B7" s="24" t="s">
        <v>105</v>
      </c>
      <c r="C7" s="46">
        <v>0.17577420046822698</v>
      </c>
      <c r="D7" s="46">
        <v>0.11464399648152045</v>
      </c>
      <c r="E7" s="46">
        <v>0.18221589617183193</v>
      </c>
    </row>
    <row r="8" spans="2:8" x14ac:dyDescent="0.35">
      <c r="B8" s="24" t="s">
        <v>201</v>
      </c>
      <c r="C8" s="46">
        <v>0.25134903980581508</v>
      </c>
      <c r="D8" s="46">
        <v>0.1602499434982782</v>
      </c>
      <c r="E8" s="46">
        <v>0.19159345924706409</v>
      </c>
    </row>
    <row r="9" spans="2:8" x14ac:dyDescent="0.35">
      <c r="B9" s="24" t="s">
        <v>202</v>
      </c>
      <c r="C9" s="46">
        <v>0.20194622470022658</v>
      </c>
      <c r="D9" s="46">
        <v>0.21434350450083278</v>
      </c>
      <c r="E9" s="46">
        <v>0.26097043311700907</v>
      </c>
    </row>
    <row r="10" spans="2:8" x14ac:dyDescent="0.35">
      <c r="B10" s="24" t="s">
        <v>203</v>
      </c>
      <c r="C10" s="46">
        <v>0.16619935752035273</v>
      </c>
      <c r="D10" s="46">
        <v>0.26727729645021414</v>
      </c>
      <c r="E10" s="46">
        <v>0.12837081051833227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B4F9B-6A61-4AB9-AD2B-F2231029F14F}">
  <dimension ref="B2:H38"/>
  <sheetViews>
    <sheetView showGridLines="0" zoomScaleNormal="100" workbookViewId="0">
      <selection activeCell="I4" sqref="I4"/>
    </sheetView>
  </sheetViews>
  <sheetFormatPr defaultRowHeight="14.5" x14ac:dyDescent="0.35"/>
  <sheetData>
    <row r="2" spans="2:8" x14ac:dyDescent="0.35">
      <c r="B2" s="7" t="s">
        <v>216</v>
      </c>
    </row>
    <row r="3" spans="2:8" x14ac:dyDescent="0.35">
      <c r="B3" t="s">
        <v>217</v>
      </c>
    </row>
    <row r="5" spans="2:8" x14ac:dyDescent="0.35">
      <c r="B5" s="7" t="s">
        <v>218</v>
      </c>
    </row>
    <row r="7" spans="2:8" x14ac:dyDescent="0.35">
      <c r="B7" s="24"/>
      <c r="C7" s="31" t="s">
        <v>206</v>
      </c>
      <c r="D7" s="31"/>
      <c r="E7" s="76" t="s">
        <v>207</v>
      </c>
      <c r="F7" s="77"/>
      <c r="G7" s="31" t="s">
        <v>208</v>
      </c>
      <c r="H7" s="31" t="s">
        <v>209</v>
      </c>
    </row>
    <row r="8" spans="2:8" x14ac:dyDescent="0.35">
      <c r="B8" s="24"/>
      <c r="C8" s="24" t="s">
        <v>210</v>
      </c>
      <c r="D8" s="24" t="s">
        <v>211</v>
      </c>
      <c r="E8" s="24" t="s">
        <v>210</v>
      </c>
      <c r="F8" s="24" t="s">
        <v>211</v>
      </c>
      <c r="G8" s="24"/>
      <c r="H8" s="24"/>
    </row>
    <row r="9" spans="2:8" x14ac:dyDescent="0.35">
      <c r="B9" s="24" t="s">
        <v>219</v>
      </c>
      <c r="C9" s="46">
        <v>1.7445060523852139E-4</v>
      </c>
      <c r="D9" s="46">
        <v>9.3636020470043909E-5</v>
      </c>
      <c r="E9" s="46">
        <v>3.089429994984317E-4</v>
      </c>
      <c r="F9" s="46">
        <v>6.9202591847661895E-5</v>
      </c>
      <c r="G9" s="46">
        <v>5.1555235095496665E-4</v>
      </c>
      <c r="H9" s="46">
        <v>1.1183286864087742E-4</v>
      </c>
    </row>
    <row r="10" spans="2:8" x14ac:dyDescent="0.35">
      <c r="B10" s="24" t="s">
        <v>220</v>
      </c>
      <c r="C10" s="46">
        <v>2.0686067903235555E-3</v>
      </c>
      <c r="D10" s="46">
        <v>2.4365793009079786E-3</v>
      </c>
      <c r="E10" s="46">
        <v>1.6624097858287047E-3</v>
      </c>
      <c r="F10" s="46">
        <v>3.7556912564393357E-3</v>
      </c>
      <c r="G10" s="46">
        <v>1.8005370216583056E-3</v>
      </c>
      <c r="H10" s="46">
        <v>9.0710865583116022E-4</v>
      </c>
    </row>
    <row r="11" spans="2:8" x14ac:dyDescent="0.35">
      <c r="B11" s="24" t="s">
        <v>221</v>
      </c>
      <c r="C11" s="46">
        <v>5.5353857944703072E-2</v>
      </c>
      <c r="D11" s="46">
        <v>4.4900112903831196E-2</v>
      </c>
      <c r="E11" s="46">
        <v>3.7966494903801586E-2</v>
      </c>
      <c r="F11" s="46">
        <v>4.4099489607807456E-2</v>
      </c>
      <c r="G11" s="46">
        <v>3.9222384957569911E-2</v>
      </c>
      <c r="H11" s="46">
        <v>1.493301221369297E-2</v>
      </c>
    </row>
    <row r="12" spans="2:8" x14ac:dyDescent="0.35">
      <c r="B12" s="24" t="s">
        <v>222</v>
      </c>
      <c r="C12" s="46">
        <v>1.9314112701281073E-2</v>
      </c>
      <c r="D12" s="46">
        <v>5.7056061598711938E-3</v>
      </c>
      <c r="E12" s="46">
        <v>1.5380089819267041E-2</v>
      </c>
      <c r="F12" s="46">
        <v>3.9309318896595556E-3</v>
      </c>
      <c r="G12" s="46">
        <v>1.2314908062251488E-2</v>
      </c>
      <c r="H12" s="46">
        <v>5.260904972587712E-3</v>
      </c>
    </row>
    <row r="13" spans="2:8" x14ac:dyDescent="0.35">
      <c r="B13" s="24" t="s">
        <v>223</v>
      </c>
      <c r="C13" s="46">
        <v>1.752988020146635E-3</v>
      </c>
      <c r="D13" s="46">
        <v>5.2763097627868633E-4</v>
      </c>
      <c r="E13" s="46">
        <v>1.2189397305678406E-3</v>
      </c>
      <c r="F13" s="46">
        <v>5.7550302055647134E-4</v>
      </c>
      <c r="G13" s="46">
        <v>1.1184292594175493E-3</v>
      </c>
      <c r="H13" s="46">
        <v>4.0279546399738696E-4</v>
      </c>
    </row>
    <row r="14" spans="2:8" x14ac:dyDescent="0.35">
      <c r="B14" s="24" t="s">
        <v>224</v>
      </c>
      <c r="C14" s="46">
        <v>4.035810775829699E-3</v>
      </c>
      <c r="D14" s="46">
        <v>1.5214003453447175E-3</v>
      </c>
      <c r="E14" s="46">
        <v>2.3161491962138238E-3</v>
      </c>
      <c r="F14" s="46">
        <v>1.3739946653220057E-3</v>
      </c>
      <c r="G14" s="46">
        <v>2.1944759598826555E-3</v>
      </c>
      <c r="H14" s="46">
        <v>6.5285468297573491E-4</v>
      </c>
    </row>
    <row r="15" spans="2:8" x14ac:dyDescent="0.35">
      <c r="B15" s="24" t="s">
        <v>225</v>
      </c>
      <c r="C15" s="46">
        <v>4.1167440148465323E-3</v>
      </c>
      <c r="D15" s="46">
        <v>6.4553195103466991E-3</v>
      </c>
      <c r="E15" s="46">
        <v>3.4993081745255446E-3</v>
      </c>
      <c r="F15" s="46">
        <v>7.8116829803125233E-3</v>
      </c>
      <c r="G15" s="46">
        <v>3.2421201294433682E-3</v>
      </c>
      <c r="H15" s="46">
        <v>2.4859468278885218E-3</v>
      </c>
    </row>
    <row r="16" spans="2:8" x14ac:dyDescent="0.35">
      <c r="B16" s="24" t="s">
        <v>226</v>
      </c>
      <c r="C16" s="46">
        <v>1.6326098103422695E-2</v>
      </c>
      <c r="D16" s="46">
        <v>3.8097068007084105E-3</v>
      </c>
      <c r="E16" s="46">
        <v>1.2080950036672249E-2</v>
      </c>
      <c r="F16" s="46">
        <v>2.5896553352205069E-3</v>
      </c>
      <c r="G16" s="46">
        <v>8.5994076716318108E-3</v>
      </c>
      <c r="H16" s="46">
        <v>2.7839064375907467E-3</v>
      </c>
    </row>
    <row r="17" spans="2:8" x14ac:dyDescent="0.35">
      <c r="B17" s="24" t="s">
        <v>227</v>
      </c>
      <c r="C17" s="46">
        <v>3.2241000185010443E-2</v>
      </c>
      <c r="D17" s="46">
        <v>1.2967344480581972E-2</v>
      </c>
      <c r="E17" s="46">
        <v>2.6885079230167235E-2</v>
      </c>
      <c r="F17" s="46">
        <v>6.738119257941432E-3</v>
      </c>
      <c r="G17" s="46">
        <v>1.9136359893102674E-2</v>
      </c>
      <c r="H17" s="46">
        <v>4.4644658539662822E-3</v>
      </c>
    </row>
    <row r="20" spans="2:8" x14ac:dyDescent="0.35">
      <c r="B20" s="7" t="s">
        <v>228</v>
      </c>
    </row>
    <row r="22" spans="2:8" x14ac:dyDescent="0.35">
      <c r="B22" s="24"/>
      <c r="C22" s="31" t="s">
        <v>213</v>
      </c>
      <c r="D22" s="31" t="s">
        <v>214</v>
      </c>
      <c r="E22" s="31" t="s">
        <v>215</v>
      </c>
    </row>
    <row r="23" spans="2:8" x14ac:dyDescent="0.35">
      <c r="B23" s="24" t="s">
        <v>219</v>
      </c>
      <c r="C23" s="46">
        <v>4.2398719852320237E-3</v>
      </c>
      <c r="D23" s="46">
        <v>4.5795798959709903E-4</v>
      </c>
      <c r="E23" s="46">
        <v>4.3244912046320002E-4</v>
      </c>
    </row>
    <row r="24" spans="2:8" x14ac:dyDescent="0.35">
      <c r="B24" s="24" t="s">
        <v>220</v>
      </c>
      <c r="C24" s="46">
        <v>2.912828702216627E-3</v>
      </c>
      <c r="D24" s="46">
        <v>4.5049164272603767E-3</v>
      </c>
      <c r="E24" s="46">
        <v>2.4125205282797503E-3</v>
      </c>
    </row>
    <row r="25" spans="2:8" x14ac:dyDescent="0.35">
      <c r="B25" s="24" t="s">
        <v>221</v>
      </c>
      <c r="C25" s="46">
        <v>0.16346225768340225</v>
      </c>
      <c r="D25" s="46">
        <v>9.767513382703312E-2</v>
      </c>
      <c r="E25" s="46">
        <v>3.860614768803701E-2</v>
      </c>
    </row>
    <row r="26" spans="2:8" x14ac:dyDescent="0.35">
      <c r="B26" s="24" t="s">
        <v>229</v>
      </c>
      <c r="C26" s="46">
        <v>2.0957718306108847E-2</v>
      </c>
      <c r="D26" s="46">
        <v>1.4181411414045289E-2</v>
      </c>
      <c r="E26" s="46">
        <v>1.1163948486161599E-2</v>
      </c>
    </row>
    <row r="27" spans="2:8" x14ac:dyDescent="0.35">
      <c r="B27" s="24" t="s">
        <v>223</v>
      </c>
      <c r="C27" s="46">
        <v>2.3721835422765712E-3</v>
      </c>
      <c r="D27" s="46">
        <v>1.4799216292511875E-3</v>
      </c>
      <c r="E27" s="46">
        <v>1.7515612864562474E-3</v>
      </c>
    </row>
    <row r="28" spans="2:8" x14ac:dyDescent="0.35">
      <c r="B28" s="24" t="s">
        <v>224</v>
      </c>
      <c r="C28" s="46">
        <v>4.6519389392736029E-3</v>
      </c>
      <c r="D28" s="46">
        <v>2.3435520763407042E-3</v>
      </c>
      <c r="E28" s="46">
        <v>1.0650294944747408E-3</v>
      </c>
    </row>
    <row r="29" spans="2:8" x14ac:dyDescent="0.35">
      <c r="B29" s="24" t="s">
        <v>225</v>
      </c>
      <c r="C29" s="46">
        <v>2.0005469279624044E-2</v>
      </c>
      <c r="D29" s="46">
        <v>1.5428667153461185E-2</v>
      </c>
      <c r="E29" s="46">
        <v>5.446083020720951E-3</v>
      </c>
    </row>
    <row r="30" spans="2:8" x14ac:dyDescent="0.35">
      <c r="B30" s="24" t="s">
        <v>226</v>
      </c>
      <c r="C30" s="46">
        <v>1.5675573970180587E-2</v>
      </c>
      <c r="D30" s="46">
        <v>9.0624448795761092E-3</v>
      </c>
      <c r="E30" s="46">
        <v>9.0504455691756604E-3</v>
      </c>
    </row>
    <row r="31" spans="2:8" x14ac:dyDescent="0.35">
      <c r="B31" s="24" t="s">
        <v>227</v>
      </c>
      <c r="C31" s="46">
        <v>5.3303446027195438E-2</v>
      </c>
      <c r="D31" s="46">
        <v>2.8590063522632207E-2</v>
      </c>
      <c r="E31" s="46">
        <v>1.9358986802267681E-2</v>
      </c>
    </row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</sheetData>
  <mergeCells count="1">
    <mergeCell ref="E7:F7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C362-C01A-48E5-A44B-5CDDA4D65EC8}">
  <dimension ref="B2:F9"/>
  <sheetViews>
    <sheetView showGridLines="0" zoomScaleNormal="100" workbookViewId="0">
      <selection activeCell="S11" sqref="S11"/>
    </sheetView>
  </sheetViews>
  <sheetFormatPr defaultColWidth="8.7265625" defaultRowHeight="14.5" x14ac:dyDescent="0.35"/>
  <cols>
    <col min="1" max="16384" width="8.7265625" style="16"/>
  </cols>
  <sheetData>
    <row r="2" spans="2:6" x14ac:dyDescent="0.35">
      <c r="B2" s="17" t="s">
        <v>230</v>
      </c>
    </row>
    <row r="3" spans="2:6" x14ac:dyDescent="0.35">
      <c r="B3" s="16" t="s">
        <v>231</v>
      </c>
    </row>
    <row r="5" spans="2:6" x14ac:dyDescent="0.35">
      <c r="B5" s="21"/>
      <c r="C5" s="78" t="s">
        <v>198</v>
      </c>
      <c r="D5" s="79"/>
      <c r="E5" s="78" t="s">
        <v>199</v>
      </c>
      <c r="F5" s="79"/>
    </row>
    <row r="6" spans="2:6" x14ac:dyDescent="0.35">
      <c r="B6" s="21"/>
      <c r="C6" s="20" t="s">
        <v>232</v>
      </c>
      <c r="D6" s="20" t="s">
        <v>233</v>
      </c>
      <c r="E6" s="20" t="s">
        <v>232</v>
      </c>
      <c r="F6" s="20" t="s">
        <v>233</v>
      </c>
    </row>
    <row r="7" spans="2:6" x14ac:dyDescent="0.35">
      <c r="B7" s="21" t="s">
        <v>5</v>
      </c>
      <c r="C7" s="28">
        <v>-2.2438156001676781E-2</v>
      </c>
      <c r="D7" s="28">
        <v>-1.8103446455176191E-2</v>
      </c>
      <c r="E7" s="28">
        <v>-3.0377861949144463E-2</v>
      </c>
      <c r="F7" s="28">
        <v>-2.3016009926925471E-2</v>
      </c>
    </row>
    <row r="8" spans="2:6" x14ac:dyDescent="0.35">
      <c r="B8" s="21" t="s">
        <v>6</v>
      </c>
      <c r="C8" s="28">
        <v>-5.2159263728972186E-2</v>
      </c>
      <c r="D8" s="28">
        <v>-4.2082889431212522E-2</v>
      </c>
      <c r="E8" s="28">
        <v>-6.4018193235501952E-2</v>
      </c>
      <c r="F8" s="28">
        <v>-4.8503853677353333E-2</v>
      </c>
    </row>
    <row r="9" spans="2:6" x14ac:dyDescent="0.35">
      <c r="B9" s="21" t="s">
        <v>7</v>
      </c>
      <c r="C9" s="28">
        <v>-0.18833296051080761</v>
      </c>
      <c r="D9" s="28">
        <v>-0.15194990471130654</v>
      </c>
      <c r="E9" s="28">
        <v>-0.21483491592143936</v>
      </c>
      <c r="F9" s="28">
        <v>-0.16277124985872432</v>
      </c>
    </row>
  </sheetData>
  <mergeCells count="2">
    <mergeCell ref="C5:D5"/>
    <mergeCell ref="E5:F5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3AC95-4A48-4ADF-BEC1-5C5BEFB27146}">
  <dimension ref="B2:H10"/>
  <sheetViews>
    <sheetView showGridLines="0" zoomScaleNormal="100" workbookViewId="0">
      <selection activeCell="D20" sqref="D20"/>
    </sheetView>
  </sheetViews>
  <sheetFormatPr defaultColWidth="8.7265625" defaultRowHeight="14.5" x14ac:dyDescent="0.35"/>
  <cols>
    <col min="1" max="16384" width="8.7265625" style="16"/>
  </cols>
  <sheetData>
    <row r="2" spans="2:8" x14ac:dyDescent="0.35">
      <c r="B2" s="17" t="s">
        <v>234</v>
      </c>
    </row>
    <row r="3" spans="2:8" x14ac:dyDescent="0.35">
      <c r="B3" s="16" t="s">
        <v>231</v>
      </c>
    </row>
    <row r="5" spans="2:8" x14ac:dyDescent="0.35">
      <c r="B5" s="81"/>
      <c r="C5" s="78" t="s">
        <v>198</v>
      </c>
      <c r="D5" s="80"/>
      <c r="E5" s="79"/>
      <c r="F5" s="78" t="s">
        <v>199</v>
      </c>
      <c r="G5" s="80"/>
      <c r="H5" s="79"/>
    </row>
    <row r="6" spans="2:8" x14ac:dyDescent="0.35">
      <c r="B6" s="82"/>
      <c r="C6" s="20" t="s">
        <v>5</v>
      </c>
      <c r="D6" s="20" t="s">
        <v>6</v>
      </c>
      <c r="E6" s="20" t="s">
        <v>7</v>
      </c>
      <c r="F6" s="20" t="s">
        <v>5</v>
      </c>
      <c r="G6" s="20" t="s">
        <v>6</v>
      </c>
      <c r="H6" s="20" t="s">
        <v>7</v>
      </c>
    </row>
    <row r="7" spans="2:8" x14ac:dyDescent="0.35">
      <c r="B7" s="21" t="s">
        <v>105</v>
      </c>
      <c r="C7" s="28">
        <v>-5.2148295235650496E-3</v>
      </c>
      <c r="D7" s="28">
        <v>-1.4783539526375788E-2</v>
      </c>
      <c r="E7" s="28">
        <v>-4.5828009554135685E-2</v>
      </c>
      <c r="F7" s="28">
        <v>-4.2371629975408017E-3</v>
      </c>
      <c r="G7" s="28">
        <v>-1.128961982017776E-2</v>
      </c>
      <c r="H7" s="28">
        <v>-3.2981792640449557E-2</v>
      </c>
    </row>
    <row r="8" spans="2:8" x14ac:dyDescent="0.35">
      <c r="B8" s="21" t="s">
        <v>201</v>
      </c>
      <c r="C8" s="28">
        <v>-4.2957369367680361E-3</v>
      </c>
      <c r="D8" s="28">
        <v>-6.1445210742027733E-3</v>
      </c>
      <c r="E8" s="28">
        <v>-2.0242800538576612E-2</v>
      </c>
      <c r="F8" s="28">
        <v>-1.0524856982333712E-2</v>
      </c>
      <c r="G8" s="28">
        <v>-1.3549608811637628E-2</v>
      </c>
      <c r="H8" s="28">
        <v>-3.3438771482324894E-2</v>
      </c>
    </row>
    <row r="9" spans="2:8" x14ac:dyDescent="0.35">
      <c r="B9" s="21" t="s">
        <v>202</v>
      </c>
      <c r="C9" s="28">
        <v>-5.6176156510249296E-3</v>
      </c>
      <c r="D9" s="28">
        <v>-1.6242022123335847E-2</v>
      </c>
      <c r="E9" s="28">
        <v>-7.1597315392985181E-2</v>
      </c>
      <c r="F9" s="28">
        <v>-7.3054347173517106E-3</v>
      </c>
      <c r="G9" s="28">
        <v>-2.2727294860768871E-2</v>
      </c>
      <c r="H9" s="28">
        <v>-9.3521079890416636E-2</v>
      </c>
    </row>
    <row r="10" spans="2:8" x14ac:dyDescent="0.35">
      <c r="B10" s="21" t="s">
        <v>200</v>
      </c>
      <c r="C10" s="28">
        <v>-7.3099738903149797E-3</v>
      </c>
      <c r="D10" s="28">
        <v>-1.4989181005058711E-2</v>
      </c>
      <c r="E10" s="28">
        <v>-5.0664835025113437E-2</v>
      </c>
      <c r="F10" s="28">
        <v>-8.3104072519178517E-3</v>
      </c>
      <c r="G10" s="28">
        <v>-1.6451669742915676E-2</v>
      </c>
      <c r="H10" s="28">
        <v>-5.489327190824677E-2</v>
      </c>
    </row>
  </sheetData>
  <mergeCells count="3">
    <mergeCell ref="C5:E5"/>
    <mergeCell ref="F5:H5"/>
    <mergeCell ref="B5:B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B4FEF-124C-40A1-B599-7E74516626B0}">
  <dimension ref="B2:F12"/>
  <sheetViews>
    <sheetView showGridLines="0" zoomScaleNormal="100" workbookViewId="0">
      <selection activeCell="J15" sqref="J15"/>
    </sheetView>
  </sheetViews>
  <sheetFormatPr defaultColWidth="8.7265625" defaultRowHeight="14.5" x14ac:dyDescent="0.35"/>
  <cols>
    <col min="1" max="16384" width="8.7265625" style="16"/>
  </cols>
  <sheetData>
    <row r="2" spans="2:6" x14ac:dyDescent="0.35">
      <c r="B2" s="17" t="s">
        <v>235</v>
      </c>
    </row>
    <row r="3" spans="2:6" x14ac:dyDescent="0.35">
      <c r="B3" s="16" t="s">
        <v>231</v>
      </c>
    </row>
    <row r="5" spans="2:6" x14ac:dyDescent="0.35">
      <c r="B5" s="87"/>
      <c r="C5" s="88"/>
      <c r="D5" s="20" t="s">
        <v>5</v>
      </c>
      <c r="E5" s="20" t="s">
        <v>6</v>
      </c>
      <c r="F5" s="20" t="s">
        <v>7</v>
      </c>
    </row>
    <row r="6" spans="2:6" x14ac:dyDescent="0.35">
      <c r="B6" s="85" t="s">
        <v>97</v>
      </c>
      <c r="C6" s="86"/>
      <c r="D6" s="28">
        <v>-2.243815600167361E-2</v>
      </c>
      <c r="E6" s="28">
        <v>-5.2159263728972852E-2</v>
      </c>
      <c r="F6" s="28">
        <v>-0.18833296051081103</v>
      </c>
    </row>
    <row r="7" spans="2:6" x14ac:dyDescent="0.35">
      <c r="B7" s="81" t="s">
        <v>206</v>
      </c>
      <c r="C7" s="21" t="s">
        <v>210</v>
      </c>
      <c r="D7" s="28">
        <v>-2.2174343221139679E-2</v>
      </c>
      <c r="E7" s="28">
        <v>-5.5943698126762788E-2</v>
      </c>
      <c r="F7" s="28">
        <v>-0.21470971540909045</v>
      </c>
    </row>
    <row r="8" spans="2:6" x14ac:dyDescent="0.35">
      <c r="B8" s="82"/>
      <c r="C8" s="21" t="s">
        <v>211</v>
      </c>
      <c r="D8" s="28">
        <v>-2.4717620153895246E-2</v>
      </c>
      <c r="E8" s="28">
        <v>-4.3361786509827291E-2</v>
      </c>
      <c r="F8" s="28">
        <v>-0.13705962407585032</v>
      </c>
    </row>
    <row r="9" spans="2:6" x14ac:dyDescent="0.35">
      <c r="B9" s="83" t="s">
        <v>207</v>
      </c>
      <c r="C9" s="21" t="s">
        <v>210</v>
      </c>
      <c r="D9" s="28">
        <v>-2.361656350386503E-2</v>
      </c>
      <c r="E9" s="28">
        <v>-6.3369502404715977E-2</v>
      </c>
      <c r="F9" s="28">
        <v>-0.23419988872910719</v>
      </c>
    </row>
    <row r="10" spans="2:6" x14ac:dyDescent="0.35">
      <c r="B10" s="84"/>
      <c r="C10" s="21" t="s">
        <v>211</v>
      </c>
      <c r="D10" s="28">
        <v>-2.6345715128956622E-2</v>
      </c>
      <c r="E10" s="28">
        <v>-4.6641825202962964E-2</v>
      </c>
      <c r="F10" s="28">
        <v>-0.14470905235443199</v>
      </c>
    </row>
    <row r="11" spans="2:6" x14ac:dyDescent="0.35">
      <c r="B11" s="85" t="s">
        <v>208</v>
      </c>
      <c r="C11" s="86"/>
      <c r="D11" s="28">
        <v>-1.8861194988146562E-2</v>
      </c>
      <c r="E11" s="28">
        <v>-4.6839954197540765E-2</v>
      </c>
      <c r="F11" s="28">
        <v>-0.16847930377894502</v>
      </c>
    </row>
    <row r="12" spans="2:6" x14ac:dyDescent="0.35">
      <c r="B12" s="21" t="s">
        <v>209</v>
      </c>
      <c r="C12" s="21"/>
      <c r="D12" s="28">
        <v>-1.6796798220337066E-2</v>
      </c>
      <c r="E12" s="28">
        <v>-3.1349387132001028E-2</v>
      </c>
      <c r="F12" s="28">
        <v>-0.11176956691334582</v>
      </c>
    </row>
  </sheetData>
  <mergeCells count="5">
    <mergeCell ref="B7:B8"/>
    <mergeCell ref="B9:B10"/>
    <mergeCell ref="B11:C11"/>
    <mergeCell ref="B6:C6"/>
    <mergeCell ref="B5:C5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F4E8-2992-43DB-B8A1-C5C77BAA04C1}">
  <dimension ref="B2:E9"/>
  <sheetViews>
    <sheetView showGridLines="0" zoomScaleNormal="100" workbookViewId="0">
      <selection activeCell="L9" sqref="L9"/>
    </sheetView>
  </sheetViews>
  <sheetFormatPr defaultRowHeight="14.5" x14ac:dyDescent="0.35"/>
  <sheetData>
    <row r="2" spans="2:5" x14ac:dyDescent="0.35">
      <c r="B2" s="7" t="s">
        <v>236</v>
      </c>
    </row>
    <row r="3" spans="2:5" x14ac:dyDescent="0.35">
      <c r="B3" t="s">
        <v>231</v>
      </c>
    </row>
    <row r="5" spans="2:5" x14ac:dyDescent="0.35">
      <c r="B5" s="24"/>
      <c r="C5" s="31" t="s">
        <v>5</v>
      </c>
      <c r="D5" s="31" t="s">
        <v>6</v>
      </c>
      <c r="E5" s="31" t="s">
        <v>7</v>
      </c>
    </row>
    <row r="6" spans="2:5" x14ac:dyDescent="0.35">
      <c r="B6" s="24" t="s">
        <v>97</v>
      </c>
      <c r="C6" s="46">
        <v>-3.0377861949144339E-2</v>
      </c>
      <c r="D6" s="46">
        <v>-6.401819323550019E-2</v>
      </c>
      <c r="E6" s="46">
        <v>-0.21483491592143836</v>
      </c>
    </row>
    <row r="7" spans="2:5" x14ac:dyDescent="0.35">
      <c r="B7" s="24" t="s">
        <v>213</v>
      </c>
      <c r="C7" s="46">
        <v>-2.7308730045741806E-2</v>
      </c>
      <c r="D7" s="46">
        <v>-5.5337478914751277E-2</v>
      </c>
      <c r="E7" s="46">
        <v>-0.18239378857817343</v>
      </c>
    </row>
    <row r="8" spans="2:5" x14ac:dyDescent="0.35">
      <c r="B8" s="24" t="s">
        <v>214</v>
      </c>
      <c r="C8" s="46">
        <v>-3.1618645236358364E-2</v>
      </c>
      <c r="D8" s="46">
        <v>-6.7006544589457206E-2</v>
      </c>
      <c r="E8" s="46">
        <v>-0.22532959830413432</v>
      </c>
    </row>
    <row r="9" spans="2:5" x14ac:dyDescent="0.35">
      <c r="B9" s="24" t="s">
        <v>215</v>
      </c>
      <c r="C9" s="46">
        <v>-2.5016149876074652E-2</v>
      </c>
      <c r="D9" s="46">
        <v>-5.4043929547695553E-2</v>
      </c>
      <c r="E9" s="46">
        <v>-0.18426615204921412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76A6-A43C-4DEA-BDC3-E0AE5827D514}">
  <dimension ref="B2:F9"/>
  <sheetViews>
    <sheetView showGridLines="0" zoomScaleNormal="100" workbookViewId="0">
      <selection activeCell="I12" sqref="I12"/>
    </sheetView>
  </sheetViews>
  <sheetFormatPr defaultRowHeight="14.5" x14ac:dyDescent="0.35"/>
  <sheetData>
    <row r="2" spans="2:6" x14ac:dyDescent="0.35">
      <c r="B2" s="7" t="s">
        <v>237</v>
      </c>
    </row>
    <row r="3" spans="2:6" x14ac:dyDescent="0.35">
      <c r="B3" t="s">
        <v>238</v>
      </c>
    </row>
    <row r="5" spans="2:6" x14ac:dyDescent="0.35">
      <c r="B5" s="24"/>
      <c r="C5" s="31" t="s">
        <v>5</v>
      </c>
      <c r="D5" s="31" t="s">
        <v>6</v>
      </c>
      <c r="E5" s="31" t="s">
        <v>7</v>
      </c>
      <c r="F5" s="31" t="s">
        <v>239</v>
      </c>
    </row>
    <row r="6" spans="2:6" x14ac:dyDescent="0.35">
      <c r="B6" s="24" t="s">
        <v>200</v>
      </c>
      <c r="C6" s="46">
        <v>-2.3128308864906112E-2</v>
      </c>
      <c r="D6" s="46">
        <v>-4.742484899655966E-2</v>
      </c>
      <c r="E6" s="46">
        <v>-0.16030042933571209</v>
      </c>
      <c r="F6" s="46">
        <v>0.31606175501256883</v>
      </c>
    </row>
    <row r="7" spans="2:6" x14ac:dyDescent="0.35">
      <c r="B7" s="24" t="s">
        <v>105</v>
      </c>
      <c r="C7" s="46">
        <v>-2.1243963436035986E-2</v>
      </c>
      <c r="D7" s="46">
        <v>-6.0224590609208706E-2</v>
      </c>
      <c r="E7" s="46">
        <v>-0.18669230794888939</v>
      </c>
      <c r="F7" s="46">
        <v>0.24547347481869466</v>
      </c>
    </row>
    <row r="8" spans="2:6" x14ac:dyDescent="0.35">
      <c r="B8" s="24" t="s">
        <v>201</v>
      </c>
      <c r="C8" s="46">
        <v>-2.2005581586680565E-2</v>
      </c>
      <c r="D8" s="46">
        <v>-3.1476266307679773E-2</v>
      </c>
      <c r="E8" s="46">
        <v>-0.10369689889104186</v>
      </c>
      <c r="F8" s="46">
        <v>0.19521124310425586</v>
      </c>
    </row>
    <row r="9" spans="2:6" x14ac:dyDescent="0.35">
      <c r="B9" s="24" t="s">
        <v>202</v>
      </c>
      <c r="C9" s="46">
        <v>-2.3093665768454955E-2</v>
      </c>
      <c r="D9" s="46">
        <v>-6.6769934723415025E-2</v>
      </c>
      <c r="E9" s="46">
        <v>-0.29433207508644443</v>
      </c>
      <c r="F9" s="46">
        <v>0.24325352706448072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AC14-B83D-4E20-B62A-CBB4A7375A77}">
  <sheetPr>
    <tabColor theme="4"/>
  </sheetPr>
  <dimension ref="A1"/>
  <sheetViews>
    <sheetView showGridLines="0" workbookViewId="0">
      <selection activeCell="I17" sqref="I17"/>
    </sheetView>
  </sheetViews>
  <sheetFormatPr defaultRowHeight="14.5" x14ac:dyDescent="0.3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493E-3DBF-46B4-8852-123C5601DE42}">
  <dimension ref="B2:F9"/>
  <sheetViews>
    <sheetView showGridLines="0" zoomScaleNormal="100" workbookViewId="0">
      <selection activeCell="J15" sqref="J15"/>
    </sheetView>
  </sheetViews>
  <sheetFormatPr defaultRowHeight="14.5" x14ac:dyDescent="0.35"/>
  <sheetData>
    <row r="2" spans="2:6" x14ac:dyDescent="0.35">
      <c r="B2" s="7" t="s">
        <v>240</v>
      </c>
    </row>
    <row r="3" spans="2:6" x14ac:dyDescent="0.35">
      <c r="B3" t="s">
        <v>238</v>
      </c>
    </row>
    <row r="5" spans="2:6" x14ac:dyDescent="0.35">
      <c r="B5" s="24"/>
      <c r="C5" s="31" t="s">
        <v>5</v>
      </c>
      <c r="D5" s="31" t="s">
        <v>6</v>
      </c>
      <c r="E5" s="31" t="s">
        <v>7</v>
      </c>
      <c r="F5" s="31" t="s">
        <v>239</v>
      </c>
    </row>
    <row r="6" spans="2:6" x14ac:dyDescent="0.35">
      <c r="B6" s="24" t="s">
        <v>200</v>
      </c>
      <c r="C6" s="46">
        <v>-2.6568884968137783E-2</v>
      </c>
      <c r="D6" s="46">
        <v>-5.2597003694668056E-2</v>
      </c>
      <c r="E6" s="46">
        <v>-0.17549717873553547</v>
      </c>
      <c r="F6" s="46">
        <v>0.31278720435140378</v>
      </c>
    </row>
    <row r="7" spans="2:6" x14ac:dyDescent="0.35">
      <c r="B7" s="24" t="s">
        <v>105</v>
      </c>
      <c r="C7" s="46">
        <v>-2.4954836796273611E-2</v>
      </c>
      <c r="D7" s="46">
        <v>-6.6490389977450687E-2</v>
      </c>
      <c r="E7" s="46">
        <v>-0.19424677621999631</v>
      </c>
      <c r="F7" s="46">
        <v>0.16979325619847441</v>
      </c>
    </row>
    <row r="8" spans="2:6" x14ac:dyDescent="0.35">
      <c r="B8" s="24" t="s">
        <v>201</v>
      </c>
      <c r="C8" s="46">
        <v>-4.5163839870053027E-2</v>
      </c>
      <c r="D8" s="46">
        <v>-5.8143532372728852E-2</v>
      </c>
      <c r="E8" s="46">
        <v>-0.14349110141961763</v>
      </c>
      <c r="F8" s="46">
        <v>0.23303724866211986</v>
      </c>
    </row>
    <row r="9" spans="2:6" x14ac:dyDescent="0.35">
      <c r="B9" s="24" t="s">
        <v>202</v>
      </c>
      <c r="C9" s="46">
        <v>-2.5688782156965177E-2</v>
      </c>
      <c r="D9" s="46">
        <v>-7.991810881680865E-2</v>
      </c>
      <c r="E9" s="46">
        <v>-0.32885690466616857</v>
      </c>
      <c r="F9" s="46">
        <v>0.28438229078800209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77EA-0C15-4BF8-8875-03A22BD81054}">
  <dimension ref="B2:E12"/>
  <sheetViews>
    <sheetView showGridLines="0" workbookViewId="0">
      <selection activeCell="D15" sqref="D15"/>
    </sheetView>
  </sheetViews>
  <sheetFormatPr defaultRowHeight="14.5" x14ac:dyDescent="0.35"/>
  <sheetData>
    <row r="2" spans="2:5" x14ac:dyDescent="0.35">
      <c r="B2" s="7" t="s">
        <v>241</v>
      </c>
    </row>
    <row r="3" spans="2:5" x14ac:dyDescent="0.35">
      <c r="B3" t="s">
        <v>242</v>
      </c>
    </row>
    <row r="5" spans="2:5" x14ac:dyDescent="0.35">
      <c r="B5" s="67"/>
      <c r="C5" s="67" t="s">
        <v>5</v>
      </c>
      <c r="D5" s="67" t="s">
        <v>6</v>
      </c>
      <c r="E5" s="67" t="s">
        <v>7</v>
      </c>
    </row>
    <row r="6" spans="2:5" x14ac:dyDescent="0.35">
      <c r="B6" s="67" t="s">
        <v>351</v>
      </c>
      <c r="C6" s="68">
        <v>-1.0304000000000001E-2</v>
      </c>
      <c r="D6" s="68">
        <v>-2.1145000000000001E-2</v>
      </c>
      <c r="E6" s="68">
        <v>-8.2091999999999998E-2</v>
      </c>
    </row>
    <row r="7" spans="2:5" x14ac:dyDescent="0.35">
      <c r="B7" s="67" t="s">
        <v>116</v>
      </c>
      <c r="C7" s="68">
        <v>-1.4178E-2</v>
      </c>
      <c r="D7" s="68">
        <v>-3.1001999999999998E-2</v>
      </c>
      <c r="E7" s="68">
        <v>-0.10982</v>
      </c>
    </row>
    <row r="8" spans="2:5" x14ac:dyDescent="0.35">
      <c r="B8" s="67" t="s">
        <v>115</v>
      </c>
      <c r="C8" s="68">
        <v>-1.8450000000000001E-2</v>
      </c>
      <c r="D8" s="68">
        <v>-4.2162999999999999E-2</v>
      </c>
      <c r="E8" s="68">
        <v>-0.14663100000000001</v>
      </c>
    </row>
    <row r="9" spans="2:5" x14ac:dyDescent="0.35">
      <c r="B9" s="67" t="s">
        <v>114</v>
      </c>
      <c r="C9" s="68">
        <v>-2.2792E-2</v>
      </c>
      <c r="D9" s="68">
        <v>-5.3681E-2</v>
      </c>
      <c r="E9" s="68">
        <v>-0.19087899999999999</v>
      </c>
    </row>
    <row r="10" spans="2:5" x14ac:dyDescent="0.35">
      <c r="B10" s="67" t="s">
        <v>352</v>
      </c>
      <c r="C10" s="68">
        <v>-2.7453999999999999E-2</v>
      </c>
      <c r="D10" s="68">
        <v>-6.6473000000000004E-2</v>
      </c>
      <c r="E10" s="68">
        <v>-0.25091599999999997</v>
      </c>
    </row>
    <row r="12" spans="2:5" x14ac:dyDescent="0.35">
      <c r="B12" t="s">
        <v>353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23760-8EFE-4C77-BF30-B29D3CD43234}">
  <dimension ref="B2:E12"/>
  <sheetViews>
    <sheetView showGridLines="0" workbookViewId="0">
      <selection activeCell="B12" sqref="B12"/>
    </sheetView>
  </sheetViews>
  <sheetFormatPr defaultRowHeight="14.5" x14ac:dyDescent="0.35"/>
  <cols>
    <col min="3" max="3" width="9.453125" bestFit="1" customWidth="1"/>
  </cols>
  <sheetData>
    <row r="2" spans="2:5" x14ac:dyDescent="0.35">
      <c r="B2" s="7" t="s">
        <v>243</v>
      </c>
    </row>
    <row r="3" spans="2:5" x14ac:dyDescent="0.35">
      <c r="B3" t="s">
        <v>244</v>
      </c>
    </row>
    <row r="5" spans="2:5" x14ac:dyDescent="0.35">
      <c r="B5" s="67"/>
      <c r="C5" s="67" t="s">
        <v>5</v>
      </c>
      <c r="D5" s="67" t="s">
        <v>6</v>
      </c>
      <c r="E5" s="67" t="s">
        <v>7</v>
      </c>
    </row>
    <row r="6" spans="2:5" x14ac:dyDescent="0.35">
      <c r="B6" s="67" t="s">
        <v>351</v>
      </c>
      <c r="C6" s="68">
        <v>-1.38E-2</v>
      </c>
      <c r="D6" s="68">
        <v>-3.1046000000000001E-2</v>
      </c>
      <c r="E6" s="68">
        <v>-0.113597</v>
      </c>
    </row>
    <row r="7" spans="2:5" x14ac:dyDescent="0.35">
      <c r="B7" s="67" t="s">
        <v>116</v>
      </c>
      <c r="C7" s="68">
        <v>-1.8093000000000001E-2</v>
      </c>
      <c r="D7" s="68">
        <v>-4.1313000000000002E-2</v>
      </c>
      <c r="E7" s="68">
        <v>-0.14843400000000001</v>
      </c>
    </row>
    <row r="8" spans="2:5" x14ac:dyDescent="0.35">
      <c r="B8" s="67" t="s">
        <v>115</v>
      </c>
      <c r="C8" s="68">
        <v>-2.3854E-2</v>
      </c>
      <c r="D8" s="68">
        <v>-5.4164999999999998E-2</v>
      </c>
      <c r="E8" s="68">
        <v>-0.19290399999999999</v>
      </c>
    </row>
    <row r="9" spans="2:5" x14ac:dyDescent="0.35">
      <c r="B9" s="67" t="s">
        <v>114</v>
      </c>
      <c r="C9" s="68">
        <v>-2.8795999999999999E-2</v>
      </c>
      <c r="D9" s="68">
        <v>-6.8334000000000006E-2</v>
      </c>
      <c r="E9" s="68">
        <v>-0.24254800000000001</v>
      </c>
    </row>
    <row r="10" spans="2:5" x14ac:dyDescent="0.35">
      <c r="B10" s="67" t="s">
        <v>352</v>
      </c>
      <c r="C10" s="68">
        <v>-3.4161999999999998E-2</v>
      </c>
      <c r="D10" s="68">
        <v>-8.1491999999999995E-2</v>
      </c>
      <c r="E10" s="68">
        <v>-0.29962499999999997</v>
      </c>
    </row>
    <row r="12" spans="2:5" x14ac:dyDescent="0.35">
      <c r="B12" t="s">
        <v>353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B1DC-7C25-408A-90A5-441BA17DD020}">
  <dimension ref="B2:F14"/>
  <sheetViews>
    <sheetView showGridLines="0" zoomScaleNormal="100" workbookViewId="0">
      <selection activeCell="K5" sqref="K5"/>
    </sheetView>
  </sheetViews>
  <sheetFormatPr defaultRowHeight="14.5" x14ac:dyDescent="0.35"/>
  <sheetData>
    <row r="2" spans="2:6" x14ac:dyDescent="0.35">
      <c r="B2" s="7" t="s">
        <v>245</v>
      </c>
    </row>
    <row r="3" spans="2:6" x14ac:dyDescent="0.35">
      <c r="B3" t="s">
        <v>22</v>
      </c>
    </row>
    <row r="5" spans="2:6" x14ac:dyDescent="0.35">
      <c r="B5" s="24"/>
      <c r="C5" s="31" t="s">
        <v>5</v>
      </c>
      <c r="D5" s="31" t="s">
        <v>6</v>
      </c>
      <c r="E5" s="31" t="s">
        <v>7</v>
      </c>
      <c r="F5" s="31" t="s">
        <v>246</v>
      </c>
    </row>
    <row r="6" spans="2:6" x14ac:dyDescent="0.35">
      <c r="B6" s="24" t="s">
        <v>219</v>
      </c>
      <c r="C6" s="46">
        <v>-6.7489623169524338E-2</v>
      </c>
      <c r="D6" s="46">
        <v>-8.8717432577786595E-2</v>
      </c>
      <c r="E6" s="46">
        <v>-0.17225391299295595</v>
      </c>
      <c r="F6" s="46">
        <v>2.0395849428500083E-4</v>
      </c>
    </row>
    <row r="7" spans="2:6" x14ac:dyDescent="0.35">
      <c r="B7" s="24" t="s">
        <v>220</v>
      </c>
      <c r="C7" s="46">
        <v>-8.0090023565999729E-2</v>
      </c>
      <c r="D7" s="46">
        <v>-0.11817955915334062</v>
      </c>
      <c r="E7" s="46">
        <v>-0.22948905460012392</v>
      </c>
      <c r="F7" s="46">
        <v>2.0888294888471376E-3</v>
      </c>
    </row>
    <row r="8" spans="2:6" x14ac:dyDescent="0.35">
      <c r="B8" s="24" t="s">
        <v>221</v>
      </c>
      <c r="C8" s="46">
        <v>-4.60645373147116E-2</v>
      </c>
      <c r="D8" s="46">
        <v>-8.8166284670501568E-2</v>
      </c>
      <c r="E8" s="46">
        <v>-0.21564358639304124</v>
      </c>
      <c r="F8" s="46">
        <v>4.2743169696119521E-2</v>
      </c>
    </row>
    <row r="9" spans="2:6" x14ac:dyDescent="0.35">
      <c r="B9" s="24" t="s">
        <v>229</v>
      </c>
      <c r="C9" s="46">
        <v>-6.6526851122450575E-2</v>
      </c>
      <c r="D9" s="46">
        <v>-0.14725260072464635</v>
      </c>
      <c r="E9" s="46">
        <v>-0.26502167191619508</v>
      </c>
      <c r="F9" s="46">
        <v>1.2825568946318358E-2</v>
      </c>
    </row>
    <row r="10" spans="2:6" x14ac:dyDescent="0.35">
      <c r="B10" s="24" t="s">
        <v>223</v>
      </c>
      <c r="C10" s="46">
        <v>-4.5075761445730951E-2</v>
      </c>
      <c r="D10" s="46">
        <v>-9.7876231207110601E-2</v>
      </c>
      <c r="E10" s="46">
        <v>-0.22996923964982699</v>
      </c>
      <c r="F10" s="46">
        <v>1.1463498828929858E-3</v>
      </c>
    </row>
    <row r="11" spans="2:6" x14ac:dyDescent="0.35">
      <c r="B11" s="24" t="s">
        <v>224</v>
      </c>
      <c r="C11" s="46">
        <v>-2.2941302766312451E-2</v>
      </c>
      <c r="D11" s="46">
        <v>-4.4935204074677548E-2</v>
      </c>
      <c r="E11" s="46">
        <v>-0.15572727993962746</v>
      </c>
      <c r="F11" s="46">
        <v>2.4527644674826217E-3</v>
      </c>
    </row>
    <row r="12" spans="2:6" x14ac:dyDescent="0.35">
      <c r="B12" s="24" t="s">
        <v>225</v>
      </c>
      <c r="C12" s="46">
        <v>-2.5883457007602625E-2</v>
      </c>
      <c r="D12" s="46">
        <v>-4.4255999852971767E-2</v>
      </c>
      <c r="E12" s="46">
        <v>-0.14732035666247087</v>
      </c>
      <c r="F12" s="46">
        <v>4.4097884285366051E-3</v>
      </c>
    </row>
    <row r="13" spans="2:6" x14ac:dyDescent="0.35">
      <c r="B13" s="24" t="s">
        <v>226</v>
      </c>
      <c r="C13" s="46">
        <v>-5.2897837078453955E-2</v>
      </c>
      <c r="D13" s="46">
        <v>-9.084840310508871E-2</v>
      </c>
      <c r="E13" s="46">
        <v>-0.21704651347334161</v>
      </c>
      <c r="F13" s="46">
        <v>1.0053585660320956E-2</v>
      </c>
    </row>
    <row r="14" spans="2:6" x14ac:dyDescent="0.35">
      <c r="B14" s="24" t="s">
        <v>227</v>
      </c>
      <c r="C14" s="46">
        <v>-1.105560816955845E-2</v>
      </c>
      <c r="D14" s="46">
        <v>-2.4122682758261186E-2</v>
      </c>
      <c r="E14" s="46">
        <v>-0.10127863860562676</v>
      </c>
      <c r="F14" s="46">
        <v>2.13762519942097E-2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1E34-F927-4E32-911B-DC76E2F7C6FC}">
  <dimension ref="B2:F14"/>
  <sheetViews>
    <sheetView showGridLines="0" zoomScaleNormal="100" workbookViewId="0">
      <selection activeCell="J12" sqref="J12"/>
    </sheetView>
  </sheetViews>
  <sheetFormatPr defaultRowHeight="14.5" x14ac:dyDescent="0.35"/>
  <sheetData>
    <row r="2" spans="2:6" x14ac:dyDescent="0.35">
      <c r="B2" s="7" t="s">
        <v>247</v>
      </c>
    </row>
    <row r="3" spans="2:6" x14ac:dyDescent="0.35">
      <c r="B3" t="s">
        <v>22</v>
      </c>
    </row>
    <row r="5" spans="2:6" x14ac:dyDescent="0.35">
      <c r="B5" s="24"/>
      <c r="C5" s="31" t="s">
        <v>5</v>
      </c>
      <c r="D5" s="31" t="s">
        <v>6</v>
      </c>
      <c r="E5" s="31" t="s">
        <v>7</v>
      </c>
      <c r="F5" s="31" t="s">
        <v>246</v>
      </c>
    </row>
    <row r="6" spans="2:6" x14ac:dyDescent="0.35">
      <c r="B6" s="24" t="s">
        <v>219</v>
      </c>
      <c r="C6" s="46">
        <v>-8.3819730549081303E-2</v>
      </c>
      <c r="D6" s="46">
        <v>-0.10625794764761515</v>
      </c>
      <c r="E6" s="46">
        <v>-0.18450293458609093</v>
      </c>
      <c r="F6" s="46">
        <v>1.1072896095648769E-3</v>
      </c>
    </row>
    <row r="7" spans="2:6" x14ac:dyDescent="0.35">
      <c r="B7" s="24" t="s">
        <v>220</v>
      </c>
      <c r="C7" s="46">
        <v>-0.12289036509174825</v>
      </c>
      <c r="D7" s="46">
        <v>-0.1646518180437932</v>
      </c>
      <c r="E7" s="46">
        <v>-0.2752334207815596</v>
      </c>
      <c r="F7" s="46">
        <v>4.0727418862404746E-3</v>
      </c>
    </row>
    <row r="8" spans="2:6" x14ac:dyDescent="0.35">
      <c r="B8" s="24" t="s">
        <v>221</v>
      </c>
      <c r="C8" s="46">
        <v>-5.475426950536446E-2</v>
      </c>
      <c r="D8" s="46">
        <v>-8.2440407539915578E-2</v>
      </c>
      <c r="E8" s="46">
        <v>-0.21069877763035275</v>
      </c>
      <c r="F8" s="46">
        <v>0.10454316928329317</v>
      </c>
    </row>
    <row r="9" spans="2:6" x14ac:dyDescent="0.35">
      <c r="B9" s="24" t="s">
        <v>229</v>
      </c>
      <c r="C9" s="46">
        <v>-9.2287268902923214E-2</v>
      </c>
      <c r="D9" s="46">
        <v>-0.16659009936181296</v>
      </c>
      <c r="E9" s="46">
        <v>-0.28819705507165622</v>
      </c>
      <c r="F9" s="46">
        <v>1.5120245757633257E-2</v>
      </c>
    </row>
    <row r="10" spans="2:6" x14ac:dyDescent="0.35">
      <c r="B10" s="24" t="s">
        <v>223</v>
      </c>
      <c r="C10" s="46">
        <v>-7.459467832711017E-2</v>
      </c>
      <c r="D10" s="46">
        <v>-0.12035462815841348</v>
      </c>
      <c r="E10" s="46">
        <v>-0.22985596839396222</v>
      </c>
      <c r="F10" s="46">
        <v>1.6540855118317257E-3</v>
      </c>
    </row>
    <row r="11" spans="2:6" x14ac:dyDescent="0.35">
      <c r="B11" s="24" t="s">
        <v>224</v>
      </c>
      <c r="C11" s="46">
        <v>-3.0362828185349362E-2</v>
      </c>
      <c r="D11" s="46">
        <v>-4.9254030564977298E-2</v>
      </c>
      <c r="E11" s="46">
        <v>-0.1521825121334634</v>
      </c>
      <c r="F11" s="46">
        <v>2.6445134461349352E-3</v>
      </c>
    </row>
    <row r="12" spans="2:6" x14ac:dyDescent="0.35">
      <c r="B12" s="24" t="s">
        <v>225</v>
      </c>
      <c r="C12" s="46">
        <v>-3.3563340783384056E-2</v>
      </c>
      <c r="D12" s="46">
        <v>-3.7586734996438463E-2</v>
      </c>
      <c r="E12" s="46">
        <v>-0.13637411680644232</v>
      </c>
      <c r="F12" s="46">
        <v>1.546295095294172E-2</v>
      </c>
    </row>
    <row r="13" spans="2:6" x14ac:dyDescent="0.35">
      <c r="B13" s="24" t="s">
        <v>226</v>
      </c>
      <c r="C13" s="46">
        <v>-8.3718204441000976E-2</v>
      </c>
      <c r="D13" s="46">
        <v>-0.12407724898788958</v>
      </c>
      <c r="E13" s="46">
        <v>-0.25509211954225963</v>
      </c>
      <c r="F13" s="46">
        <v>1.0200341216135167E-2</v>
      </c>
    </row>
    <row r="14" spans="2:6" x14ac:dyDescent="0.35">
      <c r="B14" s="24" t="s">
        <v>227</v>
      </c>
      <c r="C14" s="46">
        <v>-2.0453447734856252E-2</v>
      </c>
      <c r="D14" s="46">
        <v>-2.481370898275451E-2</v>
      </c>
      <c r="E14" s="46">
        <v>-9.2555846045950033E-2</v>
      </c>
      <c r="F14" s="46">
        <v>3.1786245213835794E-2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B95D-7A2D-4E85-B48D-1538264E99C9}">
  <dimension ref="B2:E7"/>
  <sheetViews>
    <sheetView showGridLines="0" zoomScaleNormal="100" workbookViewId="0">
      <selection activeCell="B3" sqref="B3"/>
    </sheetView>
  </sheetViews>
  <sheetFormatPr defaultRowHeight="14.5" x14ac:dyDescent="0.35"/>
  <sheetData>
    <row r="2" spans="2:5" x14ac:dyDescent="0.35">
      <c r="B2" s="7" t="s">
        <v>248</v>
      </c>
    </row>
    <row r="3" spans="2:5" x14ac:dyDescent="0.35">
      <c r="B3" t="s">
        <v>22</v>
      </c>
    </row>
    <row r="5" spans="2:5" x14ac:dyDescent="0.35">
      <c r="B5" s="24"/>
      <c r="C5" s="24" t="s">
        <v>5</v>
      </c>
      <c r="D5" s="24" t="s">
        <v>6</v>
      </c>
      <c r="E5" s="24" t="s">
        <v>7</v>
      </c>
    </row>
    <row r="6" spans="2:5" x14ac:dyDescent="0.35">
      <c r="B6" s="24" t="s">
        <v>249</v>
      </c>
      <c r="C6" s="46">
        <v>0.68621948729910243</v>
      </c>
      <c r="D6" s="46">
        <v>0.76318078139606982</v>
      </c>
      <c r="E6" s="46">
        <v>0.79531299154233925</v>
      </c>
    </row>
    <row r="7" spans="2:5" x14ac:dyDescent="0.35">
      <c r="B7" s="24" t="s">
        <v>250</v>
      </c>
      <c r="C7" s="46">
        <v>0.31378051270089763</v>
      </c>
      <c r="D7" s="46">
        <v>0.23681921860393018</v>
      </c>
      <c r="E7" s="46">
        <v>0.20468700845766077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ECD5-6011-4BFD-9AFE-9688C4B91A19}">
  <dimension ref="B2:E7"/>
  <sheetViews>
    <sheetView showGridLines="0" zoomScaleNormal="100" workbookViewId="0">
      <selection activeCell="J15" sqref="J15"/>
    </sheetView>
  </sheetViews>
  <sheetFormatPr defaultRowHeight="14.5" x14ac:dyDescent="0.35"/>
  <sheetData>
    <row r="2" spans="2:5" x14ac:dyDescent="0.35">
      <c r="B2" s="7" t="s">
        <v>251</v>
      </c>
    </row>
    <row r="3" spans="2:5" x14ac:dyDescent="0.35">
      <c r="B3" t="s">
        <v>22</v>
      </c>
    </row>
    <row r="5" spans="2:5" x14ac:dyDescent="0.35">
      <c r="B5" s="24"/>
      <c r="C5" s="24" t="s">
        <v>5</v>
      </c>
      <c r="D5" s="24" t="s">
        <v>6</v>
      </c>
      <c r="E5" s="24" t="s">
        <v>7</v>
      </c>
    </row>
    <row r="6" spans="2:5" x14ac:dyDescent="0.35">
      <c r="B6" s="24" t="s">
        <v>252</v>
      </c>
      <c r="C6" s="46">
        <v>0.93781165760373131</v>
      </c>
      <c r="D6" s="46">
        <v>0.9362486741773085</v>
      </c>
      <c r="E6" s="46">
        <v>0.93522813298740004</v>
      </c>
    </row>
    <row r="7" spans="2:5" x14ac:dyDescent="0.35">
      <c r="B7" s="24" t="s">
        <v>253</v>
      </c>
      <c r="C7" s="46">
        <v>6.2188342396268657E-2</v>
      </c>
      <c r="D7" s="46">
        <v>6.375132582269151E-2</v>
      </c>
      <c r="E7" s="46">
        <v>6.4771867012599973E-2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78D6-DD85-413C-B5A6-3452185D3AA9}">
  <sheetPr>
    <tabColor theme="4"/>
  </sheetPr>
  <dimension ref="A1"/>
  <sheetViews>
    <sheetView showGridLines="0" workbookViewId="0">
      <selection activeCell="I15" sqref="I15"/>
    </sheetView>
  </sheetViews>
  <sheetFormatPr defaultRowHeight="14.5" x14ac:dyDescent="0.3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655F-692B-4DA2-AB0A-2F737E4CC0D1}">
  <dimension ref="B2:D9"/>
  <sheetViews>
    <sheetView showGridLines="0" zoomScaleNormal="100" workbookViewId="0">
      <selection activeCell="J5" sqref="J5"/>
    </sheetView>
  </sheetViews>
  <sheetFormatPr defaultColWidth="8.7265625" defaultRowHeight="14.5" x14ac:dyDescent="0.35"/>
  <cols>
    <col min="1" max="1" width="8.7265625" style="16"/>
    <col min="2" max="4" width="8.7265625" style="16" customWidth="1"/>
    <col min="5" max="16384" width="8.7265625" style="16"/>
  </cols>
  <sheetData>
    <row r="2" spans="2:4" x14ac:dyDescent="0.35">
      <c r="B2" s="17" t="s">
        <v>254</v>
      </c>
    </row>
    <row r="3" spans="2:4" x14ac:dyDescent="0.35">
      <c r="B3" s="16" t="s">
        <v>255</v>
      </c>
    </row>
    <row r="4" spans="2:4" x14ac:dyDescent="0.35">
      <c r="B4" s="52"/>
      <c r="C4" s="52"/>
      <c r="D4" s="10"/>
    </row>
    <row r="5" spans="2:4" x14ac:dyDescent="0.35">
      <c r="B5" s="55"/>
      <c r="C5" s="55" t="s">
        <v>256</v>
      </c>
      <c r="D5" s="55" t="s">
        <v>257</v>
      </c>
    </row>
    <row r="6" spans="2:4" x14ac:dyDescent="0.35">
      <c r="B6" s="53" t="s">
        <v>100</v>
      </c>
      <c r="C6" s="66">
        <v>14.689</v>
      </c>
      <c r="D6" s="54">
        <v>22215</v>
      </c>
    </row>
    <row r="7" spans="2:4" x14ac:dyDescent="0.35">
      <c r="B7" s="53" t="s">
        <v>258</v>
      </c>
      <c r="C7" s="66">
        <v>28.077999999999999</v>
      </c>
      <c r="D7" s="54">
        <v>14510</v>
      </c>
    </row>
    <row r="8" spans="2:4" x14ac:dyDescent="0.35">
      <c r="B8" s="53" t="s">
        <v>259</v>
      </c>
      <c r="C8" s="66">
        <v>18.445</v>
      </c>
      <c r="D8" s="54">
        <f>D9-D7-D6</f>
        <v>22022</v>
      </c>
    </row>
    <row r="9" spans="2:4" x14ac:dyDescent="0.35">
      <c r="B9" s="53" t="s">
        <v>97</v>
      </c>
      <c r="C9" s="66">
        <v>61.212000000000003</v>
      </c>
      <c r="D9" s="54">
        <v>58747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746B-1C39-437A-82A7-0F93244381D0}">
  <dimension ref="B2:C27"/>
  <sheetViews>
    <sheetView showGridLines="0" zoomScaleNormal="100" workbookViewId="0">
      <selection activeCell="H6" sqref="H6"/>
    </sheetView>
  </sheetViews>
  <sheetFormatPr defaultRowHeight="14.5" x14ac:dyDescent="0.35"/>
  <cols>
    <col min="2" max="7" width="8.7265625" customWidth="1"/>
  </cols>
  <sheetData>
    <row r="2" spans="2:3" x14ac:dyDescent="0.35">
      <c r="B2" s="7" t="s">
        <v>260</v>
      </c>
    </row>
    <row r="3" spans="2:3" x14ac:dyDescent="0.35">
      <c r="B3" t="s">
        <v>22</v>
      </c>
    </row>
    <row r="5" spans="2:3" x14ac:dyDescent="0.35">
      <c r="B5" s="31" t="s">
        <v>14</v>
      </c>
      <c r="C5" s="31" t="s">
        <v>196</v>
      </c>
    </row>
    <row r="6" spans="2:3" x14ac:dyDescent="0.35">
      <c r="B6" s="24" t="s">
        <v>36</v>
      </c>
      <c r="C6" s="46">
        <v>7.315907667848979E-4</v>
      </c>
    </row>
    <row r="7" spans="2:3" x14ac:dyDescent="0.35">
      <c r="B7" s="24" t="s">
        <v>73</v>
      </c>
      <c r="C7" s="46">
        <v>3.9813780727343331E-2</v>
      </c>
    </row>
    <row r="8" spans="2:3" x14ac:dyDescent="0.35">
      <c r="B8" s="24" t="s">
        <v>38</v>
      </c>
      <c r="C8" s="46">
        <v>0.44672548606101375</v>
      </c>
    </row>
    <row r="9" spans="2:3" x14ac:dyDescent="0.35">
      <c r="B9" s="24" t="s">
        <v>39</v>
      </c>
      <c r="C9" s="46">
        <v>2.9343306457546806E-2</v>
      </c>
    </row>
    <row r="10" spans="2:3" x14ac:dyDescent="0.35">
      <c r="B10" s="24" t="s">
        <v>40</v>
      </c>
      <c r="C10" s="46">
        <v>3.6343299482544719E-3</v>
      </c>
    </row>
    <row r="11" spans="2:3" x14ac:dyDescent="0.35">
      <c r="B11" s="24" t="s">
        <v>41</v>
      </c>
      <c r="C11" s="46">
        <v>1.605357484747541E-2</v>
      </c>
    </row>
    <row r="12" spans="2:3" x14ac:dyDescent="0.35">
      <c r="B12" s="24" t="s">
        <v>74</v>
      </c>
      <c r="C12" s="46">
        <v>6.4451485188647864E-2</v>
      </c>
    </row>
    <row r="13" spans="2:3" x14ac:dyDescent="0.35">
      <c r="B13" s="24" t="s">
        <v>43</v>
      </c>
      <c r="C13" s="46">
        <v>2.101522503460302E-2</v>
      </c>
    </row>
    <row r="14" spans="2:3" x14ac:dyDescent="0.35">
      <c r="B14" s="24" t="s">
        <v>44</v>
      </c>
      <c r="C14" s="46">
        <v>7.5769456825300835E-3</v>
      </c>
    </row>
    <row r="15" spans="2:3" x14ac:dyDescent="0.35">
      <c r="B15" s="24" t="s">
        <v>261</v>
      </c>
      <c r="C15" s="46">
        <v>0.1184891873425678</v>
      </c>
    </row>
    <row r="16" spans="2:3" x14ac:dyDescent="0.35">
      <c r="B16" s="24" t="s">
        <v>262</v>
      </c>
      <c r="C16" s="46">
        <v>0.19666884027934381</v>
      </c>
    </row>
    <row r="17" spans="2:3" x14ac:dyDescent="0.35">
      <c r="B17" s="24" t="s">
        <v>45</v>
      </c>
      <c r="C17" s="46">
        <v>1.0659954848790903E-2</v>
      </c>
    </row>
    <row r="18" spans="2:3" x14ac:dyDescent="0.35">
      <c r="B18" s="24" t="s">
        <v>46</v>
      </c>
      <c r="C18" s="46">
        <v>4.4836292815098051E-2</v>
      </c>
    </row>
    <row r="27" spans="2:3" ht="20" x14ac:dyDescent="0.4">
      <c r="B27" s="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7AB8D-2D8A-44AD-B99F-6D095C25FCEA}">
  <sheetPr codeName="Sheet1"/>
  <dimension ref="B2:C10"/>
  <sheetViews>
    <sheetView showGridLines="0" zoomScaleNormal="100" workbookViewId="0">
      <selection activeCell="F6" sqref="F6"/>
    </sheetView>
  </sheetViews>
  <sheetFormatPr defaultColWidth="8.7265625" defaultRowHeight="14.5" x14ac:dyDescent="0.35"/>
  <cols>
    <col min="1" max="1" width="8.7265625" style="16"/>
    <col min="2" max="2" width="8.7265625" style="16" customWidth="1"/>
    <col min="3" max="3" width="10.453125" style="16" bestFit="1" customWidth="1"/>
    <col min="4" max="16384" width="8.7265625" style="16"/>
  </cols>
  <sheetData>
    <row r="2" spans="2:3" x14ac:dyDescent="0.35">
      <c r="B2" s="17" t="s">
        <v>12</v>
      </c>
    </row>
    <row r="3" spans="2:3" x14ac:dyDescent="0.35">
      <c r="B3" s="16" t="s">
        <v>13</v>
      </c>
    </row>
    <row r="5" spans="2:3" x14ac:dyDescent="0.35">
      <c r="B5" s="20" t="s">
        <v>14</v>
      </c>
      <c r="C5" s="23" t="s">
        <v>15</v>
      </c>
    </row>
    <row r="6" spans="2:3" x14ac:dyDescent="0.35">
      <c r="B6" s="21" t="s">
        <v>16</v>
      </c>
      <c r="C6" s="29">
        <v>112898.93962999452</v>
      </c>
    </row>
    <row r="7" spans="2:3" x14ac:dyDescent="0.35">
      <c r="B7" s="21" t="s">
        <v>17</v>
      </c>
      <c r="C7" s="29">
        <v>266152.07158045087</v>
      </c>
    </row>
    <row r="8" spans="2:3" x14ac:dyDescent="0.35">
      <c r="B8" s="21" t="s">
        <v>18</v>
      </c>
      <c r="C8" s="29">
        <v>93785.520711852776</v>
      </c>
    </row>
    <row r="9" spans="2:3" x14ac:dyDescent="0.35">
      <c r="B9" s="21" t="s">
        <v>19</v>
      </c>
      <c r="C9" s="29">
        <v>2576998.461689943</v>
      </c>
    </row>
    <row r="10" spans="2:3" x14ac:dyDescent="0.35">
      <c r="B10" s="21" t="s">
        <v>20</v>
      </c>
      <c r="C10" s="29">
        <v>626249.66481877386</v>
      </c>
    </row>
  </sheetData>
  <pageMargins left="0.7" right="0.7" top="0.75" bottom="0.75" header="0.3" footer="0.3"/>
  <headerFooter>
    <oddHeader>&amp;R&amp;"Arial"&amp;10&amp;K000000 ECB-CONFIDENTIAL&amp;1#_x000D_</oddHeader>
  </headerFooter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6982-C56F-41D7-8966-6C88ADAC7674}">
  <dimension ref="B2:E7"/>
  <sheetViews>
    <sheetView showGridLines="0" zoomScaleNormal="100" workbookViewId="0">
      <selection activeCell="G5" sqref="G5"/>
    </sheetView>
  </sheetViews>
  <sheetFormatPr defaultColWidth="8.7265625" defaultRowHeight="14.5" x14ac:dyDescent="0.35"/>
  <cols>
    <col min="1" max="1" width="8.7265625" style="16"/>
    <col min="2" max="5" width="8.7265625" style="16" customWidth="1"/>
    <col min="6" max="16384" width="8.7265625" style="16"/>
  </cols>
  <sheetData>
    <row r="2" spans="2:5" x14ac:dyDescent="0.35">
      <c r="B2" s="17" t="s">
        <v>263</v>
      </c>
    </row>
    <row r="3" spans="2:5" x14ac:dyDescent="0.35">
      <c r="B3" s="16" t="s">
        <v>264</v>
      </c>
    </row>
    <row r="5" spans="2:5" x14ac:dyDescent="0.35">
      <c r="B5" s="21"/>
      <c r="C5" s="23" t="s">
        <v>5</v>
      </c>
      <c r="D5" s="23" t="s">
        <v>6</v>
      </c>
      <c r="E5" s="23" t="s">
        <v>7</v>
      </c>
    </row>
    <row r="6" spans="2:5" x14ac:dyDescent="0.35">
      <c r="B6" s="21" t="s">
        <v>100</v>
      </c>
      <c r="C6" s="28">
        <v>-3.9962475528762122E-2</v>
      </c>
      <c r="D6" s="28">
        <v>-6.0764942694037864E-2</v>
      </c>
      <c r="E6" s="28">
        <v>-0.15791993926163117</v>
      </c>
    </row>
    <row r="7" spans="2:5" x14ac:dyDescent="0.35">
      <c r="B7" s="21" t="s">
        <v>259</v>
      </c>
      <c r="C7" s="28">
        <v>-4.7022562724337261E-2</v>
      </c>
      <c r="D7" s="28">
        <v>-6.6923009897194727E-2</v>
      </c>
      <c r="E7" s="28">
        <v>-0.16579529164511447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3C09-DC3D-4654-8F28-3673BA57F8BD}">
  <dimension ref="B2:G8"/>
  <sheetViews>
    <sheetView showGridLines="0" zoomScaleNormal="100" workbookViewId="0">
      <selection activeCell="L11" sqref="L11"/>
    </sheetView>
  </sheetViews>
  <sheetFormatPr defaultRowHeight="14.5" x14ac:dyDescent="0.35"/>
  <cols>
    <col min="2" max="7" width="8.7265625" customWidth="1"/>
  </cols>
  <sheetData>
    <row r="2" spans="2:7" x14ac:dyDescent="0.35">
      <c r="B2" s="7" t="s">
        <v>265</v>
      </c>
    </row>
    <row r="3" spans="2:7" x14ac:dyDescent="0.35">
      <c r="B3" t="s">
        <v>264</v>
      </c>
      <c r="C3" s="9"/>
      <c r="D3" s="9"/>
    </row>
    <row r="4" spans="2:7" x14ac:dyDescent="0.35">
      <c r="C4" s="9"/>
      <c r="D4" s="9"/>
    </row>
    <row r="5" spans="2:7" x14ac:dyDescent="0.35">
      <c r="B5" s="24"/>
      <c r="C5" s="31" t="s">
        <v>50</v>
      </c>
      <c r="D5" s="56" t="s">
        <v>105</v>
      </c>
      <c r="E5" s="31" t="s">
        <v>202</v>
      </c>
      <c r="F5" s="31" t="s">
        <v>266</v>
      </c>
      <c r="G5" s="31" t="s">
        <v>97</v>
      </c>
    </row>
    <row r="6" spans="2:7" x14ac:dyDescent="0.35">
      <c r="B6" s="24" t="s">
        <v>5</v>
      </c>
      <c r="C6" s="46">
        <v>-2.9098980248560675E-2</v>
      </c>
      <c r="D6" s="46">
        <v>-5.38499080454831E-3</v>
      </c>
      <c r="E6" s="46">
        <v>-3.2905583477304424E-3</v>
      </c>
      <c r="F6" s="46">
        <v>-2.1879461279227879E-3</v>
      </c>
      <c r="G6" s="46">
        <v>-3.9962475528762212E-2</v>
      </c>
    </row>
    <row r="7" spans="2:7" x14ac:dyDescent="0.35">
      <c r="B7" s="24" t="s">
        <v>6</v>
      </c>
      <c r="C7" s="46">
        <v>-3.7817732268592336E-2</v>
      </c>
      <c r="D7" s="46">
        <v>-1.1811234162859967E-2</v>
      </c>
      <c r="E7" s="46">
        <v>-7.7570345482534421E-3</v>
      </c>
      <c r="F7" s="46">
        <v>-3.3789417143322079E-3</v>
      </c>
      <c r="G7" s="46">
        <v>-6.0764942694037948E-2</v>
      </c>
    </row>
    <row r="8" spans="2:7" x14ac:dyDescent="0.35">
      <c r="B8" s="24" t="s">
        <v>7</v>
      </c>
      <c r="C8" s="46">
        <v>-8.4330817620824533E-2</v>
      </c>
      <c r="D8" s="46">
        <v>-3.3661034517764192E-2</v>
      </c>
      <c r="E8" s="46">
        <v>-3.1108058873303136E-2</v>
      </c>
      <c r="F8" s="46">
        <v>-8.8200282497394224E-3</v>
      </c>
      <c r="G8" s="46">
        <v>-0.15791993926163131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2189-26DE-4546-9CE9-D3C6EEA6A1EB}">
  <dimension ref="B2:E26"/>
  <sheetViews>
    <sheetView showGridLines="0" zoomScaleNormal="100" workbookViewId="0">
      <selection activeCell="I17" sqref="I17"/>
    </sheetView>
  </sheetViews>
  <sheetFormatPr defaultRowHeight="14.5" x14ac:dyDescent="0.35"/>
  <cols>
    <col min="2" max="2" width="8.81640625" bestFit="1" customWidth="1"/>
    <col min="3" max="4" width="9.54296875" bestFit="1" customWidth="1"/>
    <col min="5" max="5" width="9.1796875" customWidth="1"/>
  </cols>
  <sheetData>
    <row r="2" spans="2:5" x14ac:dyDescent="0.35">
      <c r="B2" s="7" t="s">
        <v>267</v>
      </c>
    </row>
    <row r="3" spans="2:5" x14ac:dyDescent="0.35">
      <c r="B3" t="s">
        <v>268</v>
      </c>
    </row>
    <row r="5" spans="2:5" x14ac:dyDescent="0.35">
      <c r="B5" s="24"/>
      <c r="C5" s="31" t="s">
        <v>5</v>
      </c>
      <c r="D5" s="31" t="s">
        <v>6</v>
      </c>
      <c r="E5" s="31" t="s">
        <v>7</v>
      </c>
    </row>
    <row r="6" spans="2:5" x14ac:dyDescent="0.35">
      <c r="B6" s="46">
        <v>0</v>
      </c>
      <c r="C6" s="46">
        <v>4000</v>
      </c>
      <c r="D6" s="46">
        <v>761</v>
      </c>
      <c r="E6" s="46">
        <v>27</v>
      </c>
    </row>
    <row r="7" spans="2:5" x14ac:dyDescent="0.35">
      <c r="B7" s="46">
        <v>-0.02</v>
      </c>
      <c r="C7" s="46">
        <v>7883</v>
      </c>
      <c r="D7" s="46">
        <v>2480</v>
      </c>
      <c r="E7" s="46">
        <v>124</v>
      </c>
    </row>
    <row r="8" spans="2:5" x14ac:dyDescent="0.35">
      <c r="B8" s="46">
        <v>-0.04</v>
      </c>
      <c r="C8" s="46">
        <v>6546</v>
      </c>
      <c r="D8" s="46">
        <v>7501</v>
      </c>
      <c r="E8" s="46">
        <v>355</v>
      </c>
    </row>
    <row r="9" spans="2:5" x14ac:dyDescent="0.35">
      <c r="B9" s="46">
        <v>-0.06</v>
      </c>
      <c r="C9" s="46">
        <v>3275</v>
      </c>
      <c r="D9" s="46">
        <v>8600</v>
      </c>
      <c r="E9" s="46">
        <v>536</v>
      </c>
    </row>
    <row r="10" spans="2:5" x14ac:dyDescent="0.35">
      <c r="B10" s="46">
        <v>-0.08</v>
      </c>
      <c r="C10" s="46">
        <v>268</v>
      </c>
      <c r="D10" s="46">
        <v>2192</v>
      </c>
      <c r="E10" s="46">
        <v>617</v>
      </c>
    </row>
    <row r="11" spans="2:5" x14ac:dyDescent="0.35">
      <c r="B11" s="46">
        <v>-0.1</v>
      </c>
      <c r="C11" s="46">
        <v>80</v>
      </c>
      <c r="D11" s="46">
        <v>351</v>
      </c>
      <c r="E11" s="46">
        <v>1137</v>
      </c>
    </row>
    <row r="12" spans="2:5" x14ac:dyDescent="0.35">
      <c r="B12" s="46">
        <v>-0.12</v>
      </c>
      <c r="C12" s="46">
        <v>65</v>
      </c>
      <c r="D12" s="46">
        <v>117</v>
      </c>
      <c r="E12" s="46">
        <v>2160</v>
      </c>
    </row>
    <row r="13" spans="2:5" x14ac:dyDescent="0.35">
      <c r="B13" s="46">
        <v>-0.14000000000000001</v>
      </c>
      <c r="C13" s="46">
        <v>68</v>
      </c>
      <c r="D13" s="46">
        <v>76</v>
      </c>
      <c r="E13" s="46">
        <v>5284</v>
      </c>
    </row>
    <row r="14" spans="2:5" x14ac:dyDescent="0.35">
      <c r="B14" s="46">
        <v>-0.16</v>
      </c>
      <c r="C14" s="46">
        <v>28</v>
      </c>
      <c r="D14" s="46">
        <v>75</v>
      </c>
      <c r="E14" s="46">
        <v>6967</v>
      </c>
    </row>
    <row r="15" spans="2:5" x14ac:dyDescent="0.35">
      <c r="B15" s="46">
        <v>-0.18</v>
      </c>
      <c r="C15" s="46">
        <v>2</v>
      </c>
      <c r="D15" s="46">
        <v>50</v>
      </c>
      <c r="E15" s="46">
        <v>2646</v>
      </c>
    </row>
    <row r="16" spans="2:5" x14ac:dyDescent="0.35">
      <c r="B16" s="46">
        <v>-0.2</v>
      </c>
      <c r="C16" s="46">
        <v>0</v>
      </c>
      <c r="D16" s="46">
        <v>5</v>
      </c>
      <c r="E16" s="46">
        <v>930</v>
      </c>
    </row>
    <row r="17" spans="2:5" x14ac:dyDescent="0.35">
      <c r="B17" s="46">
        <v>-0.22</v>
      </c>
      <c r="C17" s="46">
        <v>0</v>
      </c>
      <c r="D17" s="46">
        <v>4</v>
      </c>
      <c r="E17" s="46">
        <v>522</v>
      </c>
    </row>
    <row r="18" spans="2:5" x14ac:dyDescent="0.35">
      <c r="B18" s="46">
        <v>-0.24</v>
      </c>
      <c r="C18" s="46">
        <v>0</v>
      </c>
      <c r="D18" s="46">
        <v>0</v>
      </c>
      <c r="E18" s="46">
        <v>402</v>
      </c>
    </row>
    <row r="19" spans="2:5" x14ac:dyDescent="0.35">
      <c r="B19" s="46">
        <v>-0.26</v>
      </c>
      <c r="C19" s="46">
        <v>0</v>
      </c>
      <c r="D19" s="46">
        <v>0</v>
      </c>
      <c r="E19" s="46">
        <v>190</v>
      </c>
    </row>
    <row r="20" spans="2:5" x14ac:dyDescent="0.35">
      <c r="B20" s="46">
        <v>-0.28000000000000003</v>
      </c>
      <c r="C20" s="46">
        <v>0</v>
      </c>
      <c r="D20" s="46">
        <v>1</v>
      </c>
      <c r="E20" s="46">
        <v>137</v>
      </c>
    </row>
    <row r="21" spans="2:5" x14ac:dyDescent="0.35">
      <c r="B21" s="46">
        <v>-0.3</v>
      </c>
      <c r="C21" s="46">
        <v>0</v>
      </c>
      <c r="D21" s="46">
        <v>0</v>
      </c>
      <c r="E21" s="46">
        <v>36</v>
      </c>
    </row>
    <row r="22" spans="2:5" x14ac:dyDescent="0.35">
      <c r="B22" s="46">
        <v>-0.32</v>
      </c>
      <c r="C22" s="46">
        <v>0</v>
      </c>
      <c r="D22" s="46">
        <v>0</v>
      </c>
      <c r="E22" s="46">
        <v>26</v>
      </c>
    </row>
    <row r="23" spans="2:5" x14ac:dyDescent="0.35">
      <c r="B23" s="46">
        <v>-0.34</v>
      </c>
      <c r="C23" s="46">
        <v>0</v>
      </c>
      <c r="D23" s="46">
        <v>2</v>
      </c>
      <c r="E23" s="46">
        <v>19</v>
      </c>
    </row>
    <row r="24" spans="2:5" x14ac:dyDescent="0.35">
      <c r="B24" s="46">
        <v>-0.36</v>
      </c>
      <c r="C24" s="46">
        <v>0</v>
      </c>
      <c r="D24" s="46">
        <v>0</v>
      </c>
      <c r="E24" s="46">
        <v>12</v>
      </c>
    </row>
    <row r="25" spans="2:5" x14ac:dyDescent="0.35">
      <c r="B25" s="46">
        <v>-0.38</v>
      </c>
      <c r="C25" s="46">
        <v>0</v>
      </c>
      <c r="D25" s="46">
        <v>0</v>
      </c>
      <c r="E25" s="46">
        <v>7</v>
      </c>
    </row>
    <row r="26" spans="2:5" x14ac:dyDescent="0.35">
      <c r="B26" s="46">
        <v>-0.4</v>
      </c>
      <c r="C26" s="46">
        <v>0</v>
      </c>
      <c r="D26" s="46">
        <v>0</v>
      </c>
      <c r="E26" s="46">
        <v>0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AC9B-A98B-4749-B59A-A66C2FE744DD}">
  <dimension ref="B2:E26"/>
  <sheetViews>
    <sheetView showGridLines="0" zoomScaleNormal="100" workbookViewId="0">
      <selection activeCell="K15" sqref="K15"/>
    </sheetView>
  </sheetViews>
  <sheetFormatPr defaultRowHeight="14.5" x14ac:dyDescent="0.35"/>
  <cols>
    <col min="4" max="4" width="9.54296875" bestFit="1" customWidth="1"/>
  </cols>
  <sheetData>
    <row r="2" spans="2:5" x14ac:dyDescent="0.35">
      <c r="B2" s="7" t="s">
        <v>269</v>
      </c>
    </row>
    <row r="3" spans="2:5" x14ac:dyDescent="0.35">
      <c r="B3" t="s">
        <v>268</v>
      </c>
    </row>
    <row r="5" spans="2:5" x14ac:dyDescent="0.35">
      <c r="B5" s="24"/>
      <c r="C5" s="31" t="s">
        <v>5</v>
      </c>
      <c r="D5" s="31" t="s">
        <v>6</v>
      </c>
      <c r="E5" s="31" t="s">
        <v>7</v>
      </c>
    </row>
    <row r="6" spans="2:5" x14ac:dyDescent="0.35">
      <c r="B6" s="46">
        <v>0</v>
      </c>
      <c r="C6" s="46">
        <v>368</v>
      </c>
      <c r="D6" s="46">
        <v>74</v>
      </c>
      <c r="E6" s="46">
        <v>0</v>
      </c>
    </row>
    <row r="7" spans="2:5" x14ac:dyDescent="0.35">
      <c r="B7" s="46">
        <v>-0.02</v>
      </c>
      <c r="C7" s="46">
        <v>1968</v>
      </c>
      <c r="D7" s="46">
        <v>509</v>
      </c>
      <c r="E7" s="46">
        <v>0</v>
      </c>
    </row>
    <row r="8" spans="2:5" x14ac:dyDescent="0.35">
      <c r="B8" s="46">
        <v>-0.04</v>
      </c>
      <c r="C8" s="46">
        <v>8100</v>
      </c>
      <c r="D8" s="46">
        <v>2324</v>
      </c>
      <c r="E8" s="46">
        <v>34</v>
      </c>
    </row>
    <row r="9" spans="2:5" x14ac:dyDescent="0.35">
      <c r="B9" s="46">
        <v>-0.06</v>
      </c>
      <c r="C9" s="46">
        <v>5781</v>
      </c>
      <c r="D9" s="46">
        <v>10048</v>
      </c>
      <c r="E9" s="46">
        <v>55</v>
      </c>
    </row>
    <row r="10" spans="2:5" x14ac:dyDescent="0.35">
      <c r="B10" s="46">
        <v>-0.08</v>
      </c>
      <c r="C10" s="46">
        <v>461</v>
      </c>
      <c r="D10" s="46">
        <v>3235</v>
      </c>
      <c r="E10" s="46">
        <v>319</v>
      </c>
    </row>
    <row r="11" spans="2:5" x14ac:dyDescent="0.35">
      <c r="B11" s="46">
        <v>-0.1</v>
      </c>
      <c r="C11" s="46">
        <v>119</v>
      </c>
      <c r="D11" s="46">
        <v>448</v>
      </c>
      <c r="E11" s="46">
        <v>320</v>
      </c>
    </row>
    <row r="12" spans="2:5" x14ac:dyDescent="0.35">
      <c r="B12" s="46">
        <v>-0.12</v>
      </c>
      <c r="C12" s="46">
        <v>140</v>
      </c>
      <c r="D12" s="46">
        <v>177</v>
      </c>
      <c r="E12" s="46">
        <v>711</v>
      </c>
    </row>
    <row r="13" spans="2:5" x14ac:dyDescent="0.35">
      <c r="B13" s="46">
        <v>-0.14000000000000001</v>
      </c>
      <c r="C13" s="46">
        <v>99</v>
      </c>
      <c r="D13" s="46">
        <v>85</v>
      </c>
      <c r="E13" s="46">
        <v>4955</v>
      </c>
    </row>
    <row r="14" spans="2:5" x14ac:dyDescent="0.35">
      <c r="B14" s="46">
        <v>-0.16</v>
      </c>
      <c r="C14" s="46">
        <v>33</v>
      </c>
      <c r="D14" s="46">
        <v>113</v>
      </c>
      <c r="E14" s="46">
        <v>8079</v>
      </c>
    </row>
    <row r="15" spans="2:5" x14ac:dyDescent="0.35">
      <c r="B15" s="46">
        <v>-0.18</v>
      </c>
      <c r="C15" s="46">
        <v>2</v>
      </c>
      <c r="D15" s="46">
        <v>53</v>
      </c>
      <c r="E15" s="46">
        <v>1829</v>
      </c>
    </row>
    <row r="16" spans="2:5" x14ac:dyDescent="0.35">
      <c r="B16" s="46">
        <v>-0.2</v>
      </c>
      <c r="C16" s="46">
        <v>0</v>
      </c>
      <c r="D16" s="46">
        <v>3</v>
      </c>
      <c r="E16" s="46">
        <v>405</v>
      </c>
    </row>
    <row r="17" spans="2:5" x14ac:dyDescent="0.35">
      <c r="B17" s="46">
        <v>-0.22</v>
      </c>
      <c r="C17" s="46">
        <v>3</v>
      </c>
      <c r="D17" s="46">
        <v>2</v>
      </c>
      <c r="E17" s="46">
        <v>118</v>
      </c>
    </row>
    <row r="18" spans="2:5" x14ac:dyDescent="0.35">
      <c r="B18" s="46">
        <v>-0.24</v>
      </c>
      <c r="C18" s="46">
        <v>0</v>
      </c>
      <c r="D18" s="46">
        <v>0</v>
      </c>
      <c r="E18" s="46">
        <v>95</v>
      </c>
    </row>
    <row r="19" spans="2:5" x14ac:dyDescent="0.35">
      <c r="B19" s="46">
        <v>-0.26</v>
      </c>
      <c r="C19" s="46">
        <v>0</v>
      </c>
      <c r="D19" s="46">
        <v>0</v>
      </c>
      <c r="E19" s="46">
        <v>93</v>
      </c>
    </row>
    <row r="20" spans="2:5" x14ac:dyDescent="0.35">
      <c r="B20" s="46">
        <v>-0.28000000000000003</v>
      </c>
      <c r="C20" s="46">
        <v>0</v>
      </c>
      <c r="D20" s="46">
        <v>3</v>
      </c>
      <c r="E20" s="46">
        <v>52</v>
      </c>
    </row>
    <row r="21" spans="2:5" x14ac:dyDescent="0.35">
      <c r="B21" s="46">
        <v>-0.3</v>
      </c>
      <c r="C21" s="46">
        <v>0</v>
      </c>
      <c r="D21" s="46">
        <v>0</v>
      </c>
      <c r="E21" s="46">
        <v>2</v>
      </c>
    </row>
    <row r="22" spans="2:5" x14ac:dyDescent="0.35">
      <c r="B22" s="46">
        <v>-0.32</v>
      </c>
      <c r="C22" s="46">
        <v>0</v>
      </c>
      <c r="D22" s="46">
        <v>0</v>
      </c>
      <c r="E22" s="46">
        <v>3</v>
      </c>
    </row>
    <row r="23" spans="2:5" x14ac:dyDescent="0.35">
      <c r="B23" s="46">
        <v>-0.34</v>
      </c>
      <c r="C23" s="46">
        <v>0</v>
      </c>
      <c r="D23" s="46">
        <v>0</v>
      </c>
      <c r="E23" s="46">
        <v>1</v>
      </c>
    </row>
    <row r="24" spans="2:5" x14ac:dyDescent="0.35">
      <c r="B24" s="46">
        <v>-0.36</v>
      </c>
      <c r="C24" s="46">
        <v>0</v>
      </c>
      <c r="D24" s="46">
        <v>0</v>
      </c>
      <c r="E24" s="46">
        <v>0</v>
      </c>
    </row>
    <row r="25" spans="2:5" x14ac:dyDescent="0.35">
      <c r="B25" s="46">
        <v>-0.38</v>
      </c>
      <c r="C25" s="46">
        <v>0</v>
      </c>
      <c r="D25" s="46">
        <v>0</v>
      </c>
      <c r="E25" s="46">
        <v>3</v>
      </c>
    </row>
    <row r="26" spans="2:5" x14ac:dyDescent="0.35">
      <c r="B26" s="46">
        <v>-0.4</v>
      </c>
      <c r="C26" s="46">
        <v>0</v>
      </c>
      <c r="D26" s="46">
        <v>0</v>
      </c>
      <c r="E26" s="46">
        <v>0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30B24-7458-40F5-8094-5CB79999DE79}">
  <dimension ref="B2:E26"/>
  <sheetViews>
    <sheetView showGridLines="0" zoomScaleNormal="100" workbookViewId="0">
      <selection activeCell="J11" sqref="J11"/>
    </sheetView>
  </sheetViews>
  <sheetFormatPr defaultRowHeight="14.5" x14ac:dyDescent="0.35"/>
  <sheetData>
    <row r="2" spans="2:5" x14ac:dyDescent="0.35">
      <c r="B2" s="7" t="s">
        <v>270</v>
      </c>
    </row>
    <row r="3" spans="2:5" x14ac:dyDescent="0.35">
      <c r="B3" t="s">
        <v>268</v>
      </c>
    </row>
    <row r="5" spans="2:5" x14ac:dyDescent="0.35">
      <c r="B5" s="24"/>
      <c r="C5" s="31" t="s">
        <v>5</v>
      </c>
      <c r="D5" s="31" t="s">
        <v>6</v>
      </c>
      <c r="E5" s="31" t="s">
        <v>7</v>
      </c>
    </row>
    <row r="6" spans="2:5" x14ac:dyDescent="0.35">
      <c r="B6" s="46">
        <v>0</v>
      </c>
      <c r="C6" s="46">
        <v>8300</v>
      </c>
      <c r="D6" s="46">
        <v>812</v>
      </c>
      <c r="E6" s="46">
        <v>55</v>
      </c>
    </row>
    <row r="7" spans="2:5" x14ac:dyDescent="0.35">
      <c r="B7" s="46">
        <v>-0.02</v>
      </c>
      <c r="C7" s="46">
        <v>5157</v>
      </c>
      <c r="D7" s="46">
        <v>5375</v>
      </c>
      <c r="E7" s="46">
        <v>190</v>
      </c>
    </row>
    <row r="8" spans="2:5" x14ac:dyDescent="0.35">
      <c r="B8" s="46">
        <v>-0.04</v>
      </c>
      <c r="C8" s="46">
        <v>213</v>
      </c>
      <c r="D8" s="46">
        <v>5847</v>
      </c>
      <c r="E8" s="46">
        <v>525</v>
      </c>
    </row>
    <row r="9" spans="2:5" x14ac:dyDescent="0.35">
      <c r="B9" s="46">
        <v>-0.06</v>
      </c>
      <c r="C9" s="46">
        <v>23</v>
      </c>
      <c r="D9" s="46">
        <v>1201</v>
      </c>
      <c r="E9" s="46">
        <v>775</v>
      </c>
    </row>
    <row r="10" spans="2:5" x14ac:dyDescent="0.35">
      <c r="B10" s="46">
        <v>-0.08</v>
      </c>
      <c r="C10" s="46">
        <v>18</v>
      </c>
      <c r="D10" s="46">
        <v>305</v>
      </c>
      <c r="E10" s="46">
        <v>1183</v>
      </c>
    </row>
    <row r="11" spans="2:5" x14ac:dyDescent="0.35">
      <c r="B11" s="46">
        <v>-0.1</v>
      </c>
      <c r="C11" s="46">
        <v>15</v>
      </c>
      <c r="D11" s="46">
        <v>95</v>
      </c>
      <c r="E11" s="46">
        <v>3224</v>
      </c>
    </row>
    <row r="12" spans="2:5" x14ac:dyDescent="0.35">
      <c r="B12" s="46">
        <v>-0.12</v>
      </c>
      <c r="C12" s="46">
        <v>0</v>
      </c>
      <c r="D12" s="46">
        <v>41</v>
      </c>
      <c r="E12" s="46">
        <v>3701</v>
      </c>
    </row>
    <row r="13" spans="2:5" x14ac:dyDescent="0.35">
      <c r="B13" s="46">
        <v>-0.14000000000000001</v>
      </c>
      <c r="C13" s="46">
        <v>0</v>
      </c>
      <c r="D13" s="46">
        <v>10</v>
      </c>
      <c r="E13" s="46">
        <v>1858</v>
      </c>
    </row>
    <row r="14" spans="2:5" x14ac:dyDescent="0.35">
      <c r="B14" s="46">
        <v>-0.16</v>
      </c>
      <c r="C14" s="46">
        <v>0</v>
      </c>
      <c r="D14" s="46">
        <v>16</v>
      </c>
      <c r="E14" s="46">
        <v>916</v>
      </c>
    </row>
    <row r="15" spans="2:5" x14ac:dyDescent="0.35">
      <c r="B15" s="46">
        <v>-0.18</v>
      </c>
      <c r="C15" s="46">
        <v>0</v>
      </c>
      <c r="D15" s="46">
        <v>11</v>
      </c>
      <c r="E15" s="46">
        <v>556</v>
      </c>
    </row>
    <row r="16" spans="2:5" x14ac:dyDescent="0.35">
      <c r="B16" s="46">
        <v>-0.2</v>
      </c>
      <c r="C16" s="46">
        <v>0</v>
      </c>
      <c r="D16" s="46">
        <v>4</v>
      </c>
      <c r="E16" s="46">
        <v>294</v>
      </c>
    </row>
    <row r="17" spans="2:5" x14ac:dyDescent="0.35">
      <c r="B17" s="46">
        <v>-0.22</v>
      </c>
      <c r="C17" s="46">
        <v>0</v>
      </c>
      <c r="D17" s="46">
        <v>7</v>
      </c>
      <c r="E17" s="46">
        <v>151</v>
      </c>
    </row>
    <row r="18" spans="2:5" x14ac:dyDescent="0.35">
      <c r="B18" s="46">
        <v>-0.24</v>
      </c>
      <c r="C18" s="46">
        <v>0</v>
      </c>
      <c r="D18" s="46">
        <v>2</v>
      </c>
      <c r="E18" s="46">
        <v>77</v>
      </c>
    </row>
    <row r="19" spans="2:5" x14ac:dyDescent="0.35">
      <c r="B19" s="46">
        <v>-0.26</v>
      </c>
      <c r="C19" s="46">
        <v>0</v>
      </c>
      <c r="D19" s="46">
        <v>0</v>
      </c>
      <c r="E19" s="46">
        <v>59</v>
      </c>
    </row>
    <row r="20" spans="2:5" x14ac:dyDescent="0.35">
      <c r="B20" s="46">
        <v>-0.28000000000000003</v>
      </c>
      <c r="C20" s="46">
        <v>0</v>
      </c>
      <c r="D20" s="46">
        <v>0</v>
      </c>
      <c r="E20" s="46">
        <v>49</v>
      </c>
    </row>
    <row r="21" spans="2:5" x14ac:dyDescent="0.35">
      <c r="B21" s="46">
        <v>-0.3</v>
      </c>
      <c r="C21" s="46">
        <v>0</v>
      </c>
      <c r="D21" s="46">
        <v>0</v>
      </c>
      <c r="E21" s="46">
        <v>24</v>
      </c>
    </row>
    <row r="22" spans="2:5" x14ac:dyDescent="0.35">
      <c r="B22" s="46">
        <v>-0.32</v>
      </c>
      <c r="C22" s="46">
        <v>0</v>
      </c>
      <c r="D22" s="46">
        <v>0</v>
      </c>
      <c r="E22" s="46">
        <v>26</v>
      </c>
    </row>
    <row r="23" spans="2:5" x14ac:dyDescent="0.35">
      <c r="B23" s="46">
        <v>-0.34</v>
      </c>
      <c r="C23" s="46">
        <v>0</v>
      </c>
      <c r="D23" s="46">
        <v>0</v>
      </c>
      <c r="E23" s="46">
        <v>10</v>
      </c>
    </row>
    <row r="24" spans="2:5" x14ac:dyDescent="0.35">
      <c r="B24" s="46">
        <v>-0.36</v>
      </c>
      <c r="C24" s="46">
        <v>0</v>
      </c>
      <c r="D24" s="46">
        <v>0</v>
      </c>
      <c r="E24" s="46">
        <v>10</v>
      </c>
    </row>
    <row r="25" spans="2:5" x14ac:dyDescent="0.35">
      <c r="B25" s="46">
        <v>-0.38</v>
      </c>
      <c r="C25" s="46">
        <v>0</v>
      </c>
      <c r="D25" s="46">
        <v>0</v>
      </c>
      <c r="E25" s="46">
        <v>14</v>
      </c>
    </row>
    <row r="26" spans="2:5" x14ac:dyDescent="0.35">
      <c r="B26" s="46">
        <v>-0.4</v>
      </c>
      <c r="C26" s="46">
        <v>0</v>
      </c>
      <c r="D26" s="46">
        <v>0</v>
      </c>
      <c r="E26" s="46">
        <v>0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23DC-E134-4954-BDDC-817938CB8C44}">
  <dimension ref="B2:E26"/>
  <sheetViews>
    <sheetView showGridLines="0" zoomScaleNormal="100" workbookViewId="0">
      <selection activeCell="H11" sqref="H11"/>
    </sheetView>
  </sheetViews>
  <sheetFormatPr defaultRowHeight="14.5" x14ac:dyDescent="0.35"/>
  <sheetData>
    <row r="2" spans="2:5" x14ac:dyDescent="0.35">
      <c r="B2" s="7" t="s">
        <v>271</v>
      </c>
    </row>
    <row r="3" spans="2:5" x14ac:dyDescent="0.35">
      <c r="B3" t="s">
        <v>268</v>
      </c>
    </row>
    <row r="5" spans="2:5" x14ac:dyDescent="0.35">
      <c r="B5" s="24"/>
      <c r="C5" s="31" t="s">
        <v>5</v>
      </c>
      <c r="D5" s="31" t="s">
        <v>6</v>
      </c>
      <c r="E5" s="31" t="s">
        <v>7</v>
      </c>
    </row>
    <row r="6" spans="2:5" x14ac:dyDescent="0.35">
      <c r="B6" s="46">
        <v>0</v>
      </c>
      <c r="C6" s="46">
        <v>9920</v>
      </c>
      <c r="D6" s="46">
        <v>1329</v>
      </c>
      <c r="E6" s="46">
        <v>196</v>
      </c>
    </row>
    <row r="7" spans="2:5" x14ac:dyDescent="0.35">
      <c r="B7" s="46">
        <v>-0.02</v>
      </c>
      <c r="C7" s="46">
        <v>4081</v>
      </c>
      <c r="D7" s="46">
        <v>3743</v>
      </c>
      <c r="E7" s="46">
        <v>194</v>
      </c>
    </row>
    <row r="8" spans="2:5" x14ac:dyDescent="0.35">
      <c r="B8" s="46">
        <v>-0.04</v>
      </c>
      <c r="C8" s="46">
        <v>51</v>
      </c>
      <c r="D8" s="46">
        <v>8099</v>
      </c>
      <c r="E8" s="46">
        <v>330</v>
      </c>
    </row>
    <row r="9" spans="2:5" x14ac:dyDescent="0.35">
      <c r="B9" s="46">
        <v>-0.06</v>
      </c>
      <c r="C9" s="46">
        <v>21</v>
      </c>
      <c r="D9" s="46">
        <v>657</v>
      </c>
      <c r="E9" s="46">
        <v>422</v>
      </c>
    </row>
    <row r="10" spans="2:5" x14ac:dyDescent="0.35">
      <c r="B10" s="46">
        <v>-0.08</v>
      </c>
      <c r="C10" s="46">
        <v>2</v>
      </c>
      <c r="D10" s="46">
        <v>143</v>
      </c>
      <c r="E10" s="46">
        <v>514</v>
      </c>
    </row>
    <row r="11" spans="2:5" x14ac:dyDescent="0.35">
      <c r="B11" s="46">
        <v>-0.1</v>
      </c>
      <c r="C11" s="46">
        <v>1</v>
      </c>
      <c r="D11" s="46">
        <v>42</v>
      </c>
      <c r="E11" s="46">
        <v>634</v>
      </c>
    </row>
    <row r="12" spans="2:5" x14ac:dyDescent="0.35">
      <c r="B12" s="46">
        <v>-0.12</v>
      </c>
      <c r="C12" s="46">
        <v>1</v>
      </c>
      <c r="D12" s="46">
        <v>24</v>
      </c>
      <c r="E12" s="46">
        <v>988</v>
      </c>
    </row>
    <row r="13" spans="2:5" x14ac:dyDescent="0.35">
      <c r="B13" s="46">
        <v>-0.14000000000000001</v>
      </c>
      <c r="C13" s="46">
        <v>2</v>
      </c>
      <c r="D13" s="46">
        <v>21</v>
      </c>
      <c r="E13" s="46">
        <v>1303</v>
      </c>
    </row>
    <row r="14" spans="2:5" x14ac:dyDescent="0.35">
      <c r="B14" s="46">
        <v>-0.16</v>
      </c>
      <c r="C14" s="46">
        <v>0</v>
      </c>
      <c r="D14" s="46">
        <v>11</v>
      </c>
      <c r="E14" s="46">
        <v>2493</v>
      </c>
    </row>
    <row r="15" spans="2:5" x14ac:dyDescent="0.35">
      <c r="B15" s="46">
        <v>-0.18</v>
      </c>
      <c r="C15" s="46">
        <v>0</v>
      </c>
      <c r="D15" s="46">
        <v>5</v>
      </c>
      <c r="E15" s="46">
        <v>3044</v>
      </c>
    </row>
    <row r="16" spans="2:5" x14ac:dyDescent="0.35">
      <c r="B16" s="46">
        <v>-0.2</v>
      </c>
      <c r="C16" s="46">
        <v>0</v>
      </c>
      <c r="D16" s="46">
        <v>1</v>
      </c>
      <c r="E16" s="46">
        <v>1458</v>
      </c>
    </row>
    <row r="17" spans="2:5" x14ac:dyDescent="0.35">
      <c r="B17" s="46">
        <v>-0.22</v>
      </c>
      <c r="C17" s="46">
        <v>0</v>
      </c>
      <c r="D17" s="46">
        <v>0</v>
      </c>
      <c r="E17" s="46">
        <v>1030</v>
      </c>
    </row>
    <row r="18" spans="2:5" x14ac:dyDescent="0.35">
      <c r="B18" s="46">
        <v>-0.24</v>
      </c>
      <c r="C18" s="46">
        <v>0</v>
      </c>
      <c r="D18" s="46">
        <v>0</v>
      </c>
      <c r="E18" s="46">
        <v>571</v>
      </c>
    </row>
    <row r="19" spans="2:5" x14ac:dyDescent="0.35">
      <c r="B19" s="46">
        <v>-0.26</v>
      </c>
      <c r="C19" s="46">
        <v>0</v>
      </c>
      <c r="D19" s="46">
        <v>1</v>
      </c>
      <c r="E19" s="46">
        <v>339</v>
      </c>
    </row>
    <row r="20" spans="2:5" x14ac:dyDescent="0.35">
      <c r="B20" s="46">
        <v>-0.28000000000000003</v>
      </c>
      <c r="C20" s="46">
        <v>0</v>
      </c>
      <c r="D20" s="46">
        <v>1</v>
      </c>
      <c r="E20" s="46">
        <v>163</v>
      </c>
    </row>
    <row r="21" spans="2:5" x14ac:dyDescent="0.35">
      <c r="B21" s="46">
        <v>-0.3</v>
      </c>
      <c r="C21" s="46">
        <v>0</v>
      </c>
      <c r="D21" s="46">
        <v>0</v>
      </c>
      <c r="E21" s="46">
        <v>106</v>
      </c>
    </row>
    <row r="22" spans="2:5" x14ac:dyDescent="0.35">
      <c r="B22" s="46">
        <v>-0.32</v>
      </c>
      <c r="C22" s="46">
        <v>0</v>
      </c>
      <c r="D22" s="46">
        <v>0</v>
      </c>
      <c r="E22" s="46">
        <v>62</v>
      </c>
    </row>
    <row r="23" spans="2:5" x14ac:dyDescent="0.35">
      <c r="B23" s="46">
        <v>-0.34</v>
      </c>
      <c r="C23" s="46">
        <v>0</v>
      </c>
      <c r="D23" s="46">
        <v>2</v>
      </c>
      <c r="E23" s="46">
        <v>44</v>
      </c>
    </row>
    <row r="24" spans="2:5" x14ac:dyDescent="0.35">
      <c r="B24" s="46">
        <v>-0.36</v>
      </c>
      <c r="C24" s="46">
        <v>0</v>
      </c>
      <c r="D24" s="46">
        <v>0</v>
      </c>
      <c r="E24" s="46">
        <v>36</v>
      </c>
    </row>
    <row r="25" spans="2:5" x14ac:dyDescent="0.35">
      <c r="B25" s="46">
        <v>-0.38</v>
      </c>
      <c r="C25" s="46">
        <v>0</v>
      </c>
      <c r="D25" s="46">
        <v>0</v>
      </c>
      <c r="E25" s="46">
        <v>25</v>
      </c>
    </row>
    <row r="26" spans="2:5" x14ac:dyDescent="0.35">
      <c r="B26" s="46">
        <v>-0.4</v>
      </c>
      <c r="C26" s="46">
        <v>0</v>
      </c>
      <c r="D26" s="46">
        <v>0</v>
      </c>
      <c r="E26" s="46">
        <v>0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AD35-4DE6-45D6-A476-6BD9398AFB77}">
  <dimension ref="B2:E17"/>
  <sheetViews>
    <sheetView showGridLines="0" zoomScaleNormal="100" workbookViewId="0">
      <selection activeCell="O18" sqref="O18"/>
    </sheetView>
  </sheetViews>
  <sheetFormatPr defaultRowHeight="14.5" x14ac:dyDescent="0.35"/>
  <cols>
    <col min="2" max="3" width="8.7265625" customWidth="1"/>
  </cols>
  <sheetData>
    <row r="2" spans="2:5" x14ac:dyDescent="0.35">
      <c r="B2" s="7" t="s">
        <v>272</v>
      </c>
    </row>
    <row r="3" spans="2:5" x14ac:dyDescent="0.35">
      <c r="B3" t="s">
        <v>273</v>
      </c>
    </row>
    <row r="5" spans="2:5" x14ac:dyDescent="0.35">
      <c r="B5" s="24"/>
      <c r="C5" s="57" t="s">
        <v>5</v>
      </c>
      <c r="D5" s="24" t="s">
        <v>6</v>
      </c>
      <c r="E5" s="24" t="s">
        <v>7</v>
      </c>
    </row>
    <row r="6" spans="2:5" x14ac:dyDescent="0.35">
      <c r="B6" s="24" t="s">
        <v>36</v>
      </c>
      <c r="C6" s="46">
        <v>-7.6596633882765039E-2</v>
      </c>
      <c r="D6" s="46">
        <v>-9.881165965475841E-2</v>
      </c>
      <c r="E6" s="46">
        <v>-0.18730550665617834</v>
      </c>
    </row>
    <row r="7" spans="2:5" x14ac:dyDescent="0.35">
      <c r="B7" s="24" t="s">
        <v>73</v>
      </c>
      <c r="C7" s="46">
        <v>-0.15354890336991273</v>
      </c>
      <c r="D7" s="46">
        <v>-0.1971609195889675</v>
      </c>
      <c r="E7" s="46">
        <v>-0.29791995742947192</v>
      </c>
    </row>
    <row r="8" spans="2:5" x14ac:dyDescent="0.35">
      <c r="B8" s="24" t="s">
        <v>38</v>
      </c>
      <c r="C8" s="46">
        <v>-6.06724874881358E-2</v>
      </c>
      <c r="D8" s="46">
        <v>-8.1231566174935765E-2</v>
      </c>
      <c r="E8" s="46">
        <v>-0.20349928548920812</v>
      </c>
    </row>
    <row r="9" spans="2:5" x14ac:dyDescent="0.35">
      <c r="B9" s="24" t="s">
        <v>39</v>
      </c>
      <c r="C9" s="46">
        <v>-0.13225363022840986</v>
      </c>
      <c r="D9" s="46">
        <v>-0.18322824599598303</v>
      </c>
      <c r="E9" s="46">
        <v>-0.27777361977678255</v>
      </c>
    </row>
    <row r="10" spans="2:5" x14ac:dyDescent="0.35">
      <c r="B10" s="24" t="s">
        <v>40</v>
      </c>
      <c r="C10" s="46">
        <v>-0.12032870450379951</v>
      </c>
      <c r="D10" s="46">
        <v>-0.16615790560782817</v>
      </c>
      <c r="E10" s="46">
        <v>-0.24768895555294732</v>
      </c>
    </row>
    <row r="11" spans="2:5" x14ac:dyDescent="0.35">
      <c r="B11" s="24" t="s">
        <v>41</v>
      </c>
      <c r="C11" s="46">
        <v>-3.6214833152996923E-2</v>
      </c>
      <c r="D11" s="46">
        <v>-4.6191583360919011E-2</v>
      </c>
      <c r="E11" s="46">
        <v>-0.12756132278754026</v>
      </c>
    </row>
    <row r="12" spans="2:5" x14ac:dyDescent="0.35">
      <c r="B12" s="24" t="s">
        <v>74</v>
      </c>
      <c r="C12" s="46">
        <v>-3.5347726407356284E-2</v>
      </c>
      <c r="D12" s="46">
        <v>-3.669736187274808E-2</v>
      </c>
      <c r="E12" s="46">
        <v>-0.12809151705776098</v>
      </c>
    </row>
    <row r="13" spans="2:5" x14ac:dyDescent="0.35">
      <c r="B13" s="24" t="s">
        <v>43</v>
      </c>
      <c r="C13" s="46">
        <v>-0.10366213117502349</v>
      </c>
      <c r="D13" s="46">
        <v>-0.13530066692697248</v>
      </c>
      <c r="E13" s="46">
        <v>-0.24060459188087616</v>
      </c>
    </row>
    <row r="14" spans="2:5" x14ac:dyDescent="0.35">
      <c r="B14" s="24" t="s">
        <v>274</v>
      </c>
      <c r="C14" s="46">
        <v>-4.9870784327710443E-2</v>
      </c>
      <c r="D14" s="46">
        <v>-6.3958810596067658E-2</v>
      </c>
      <c r="E14" s="46">
        <v>-0.12845697305888312</v>
      </c>
    </row>
    <row r="15" spans="2:5" x14ac:dyDescent="0.35">
      <c r="B15" s="24" t="s">
        <v>261</v>
      </c>
      <c r="C15" s="46">
        <v>-3.1205248115913506E-2</v>
      </c>
      <c r="D15" s="46">
        <v>-4.4609467074041946E-2</v>
      </c>
      <c r="E15" s="46">
        <v>-0.10682159778313546</v>
      </c>
    </row>
    <row r="16" spans="2:5" x14ac:dyDescent="0.35">
      <c r="B16" s="24" t="s">
        <v>262</v>
      </c>
      <c r="C16" s="46">
        <v>-2.5296585560641315E-2</v>
      </c>
      <c r="D16" s="46">
        <v>-3.8489130869829094E-2</v>
      </c>
      <c r="E16" s="46">
        <v>-0.10798172918843207</v>
      </c>
    </row>
    <row r="17" spans="2:5" x14ac:dyDescent="0.35">
      <c r="B17" s="24" t="s">
        <v>45</v>
      </c>
      <c r="C17" s="46">
        <v>-1.4413387279860725E-2</v>
      </c>
      <c r="D17" s="46">
        <v>-2.3119089812790598E-2</v>
      </c>
      <c r="E17" s="46">
        <v>-8.9923270206453632E-2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D4ED-6DFF-4AF6-8978-D16615C89878}">
  <dimension ref="B2:E11"/>
  <sheetViews>
    <sheetView showGridLines="0" zoomScaleNormal="100" workbookViewId="0">
      <selection activeCell="M20" sqref="M20"/>
    </sheetView>
  </sheetViews>
  <sheetFormatPr defaultRowHeight="14.5" x14ac:dyDescent="0.35"/>
  <cols>
    <col min="2" max="5" width="8.7265625" customWidth="1"/>
  </cols>
  <sheetData>
    <row r="2" spans="2:5" x14ac:dyDescent="0.35">
      <c r="B2" s="7" t="s">
        <v>275</v>
      </c>
    </row>
    <row r="3" spans="2:5" x14ac:dyDescent="0.35">
      <c r="B3" t="s">
        <v>273</v>
      </c>
    </row>
    <row r="5" spans="2:5" x14ac:dyDescent="0.35">
      <c r="B5" s="24"/>
      <c r="C5" s="31" t="s">
        <v>5</v>
      </c>
      <c r="D5" s="31" t="s">
        <v>6</v>
      </c>
      <c r="E5" s="31" t="s">
        <v>7</v>
      </c>
    </row>
    <row r="6" spans="2:5" x14ac:dyDescent="0.35">
      <c r="B6" s="24" t="s">
        <v>276</v>
      </c>
      <c r="C6" s="46">
        <v>-3.0039215631653238E-2</v>
      </c>
      <c r="D6" s="46">
        <v>-5.6552117325101237E-2</v>
      </c>
      <c r="E6" s="46">
        <v>-0.20512666776107968</v>
      </c>
    </row>
    <row r="7" spans="2:5" x14ac:dyDescent="0.35">
      <c r="B7" s="24" t="s">
        <v>277</v>
      </c>
      <c r="C7" s="46">
        <v>-3.6444656441614875E-2</v>
      </c>
      <c r="D7" s="46">
        <v>-6.6582806738395006E-2</v>
      </c>
      <c r="E7" s="46">
        <v>-0.22253771610459705</v>
      </c>
    </row>
    <row r="8" spans="2:5" x14ac:dyDescent="0.35">
      <c r="B8" s="24" t="s">
        <v>278</v>
      </c>
      <c r="C8" s="46">
        <v>-5.7087557606444794E-2</v>
      </c>
      <c r="D8" s="46">
        <v>-8.0817157068732381E-2</v>
      </c>
      <c r="E8" s="46">
        <v>-0.18509708865037122</v>
      </c>
    </row>
    <row r="9" spans="2:5" x14ac:dyDescent="0.35">
      <c r="B9" s="24" t="s">
        <v>279</v>
      </c>
      <c r="C9" s="46">
        <v>-4.9217216138385922E-2</v>
      </c>
      <c r="D9" s="46">
        <v>-6.7545640502989168E-2</v>
      </c>
      <c r="E9" s="46">
        <v>-0.16234302317454485</v>
      </c>
    </row>
    <row r="10" spans="2:5" x14ac:dyDescent="0.35">
      <c r="B10" s="24" t="s">
        <v>280</v>
      </c>
      <c r="C10" s="46">
        <v>-3.4443466366645636E-2</v>
      </c>
      <c r="D10" s="46">
        <v>-5.7017953331110816E-2</v>
      </c>
      <c r="E10" s="46">
        <v>-0.17923907349510937</v>
      </c>
    </row>
    <row r="11" spans="2:5" x14ac:dyDescent="0.35">
      <c r="B11" s="24" t="s">
        <v>281</v>
      </c>
      <c r="C11" s="46">
        <v>-3.6958991812403474E-2</v>
      </c>
      <c r="D11" s="46">
        <v>-5.7786950212776467E-2</v>
      </c>
      <c r="E11" s="46">
        <v>-0.1633588546917073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08898-9403-4F11-831B-C33162A7CFBA}">
  <sheetPr>
    <tabColor theme="4"/>
  </sheetPr>
  <dimension ref="A1"/>
  <sheetViews>
    <sheetView showGridLines="0" workbookViewId="0">
      <selection activeCell="L19" sqref="L19"/>
    </sheetView>
  </sheetViews>
  <sheetFormatPr defaultRowHeight="14.5" x14ac:dyDescent="0.3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7B68-A123-4EE0-B6DB-845DF463A2C3}">
  <sheetPr codeName="Sheet19"/>
  <dimension ref="B2:F10"/>
  <sheetViews>
    <sheetView showGridLines="0" zoomScaleNormal="100" workbookViewId="0">
      <selection activeCell="M28" sqref="M28"/>
    </sheetView>
  </sheetViews>
  <sheetFormatPr defaultRowHeight="14.5" x14ac:dyDescent="0.35"/>
  <cols>
    <col min="2" max="6" width="8.7265625" customWidth="1"/>
  </cols>
  <sheetData>
    <row r="2" spans="2:6" x14ac:dyDescent="0.35">
      <c r="B2" s="7" t="s">
        <v>282</v>
      </c>
    </row>
    <row r="3" spans="2:6" x14ac:dyDescent="0.35">
      <c r="B3" t="s">
        <v>48</v>
      </c>
    </row>
    <row r="5" spans="2:6" x14ac:dyDescent="0.35">
      <c r="B5" s="58" t="s">
        <v>283</v>
      </c>
      <c r="C5" s="58" t="s">
        <v>284</v>
      </c>
      <c r="D5" s="58" t="s">
        <v>285</v>
      </c>
      <c r="E5" s="58" t="s">
        <v>198</v>
      </c>
      <c r="F5" s="58" t="s">
        <v>286</v>
      </c>
    </row>
    <row r="6" spans="2:6" x14ac:dyDescent="0.35">
      <c r="B6" s="43" t="s">
        <v>287</v>
      </c>
      <c r="C6" s="44">
        <v>3.192034</v>
      </c>
      <c r="D6" s="44">
        <v>7.5849289999999998</v>
      </c>
      <c r="E6" s="44">
        <v>5.0113830000000004</v>
      </c>
      <c r="F6" s="44">
        <f>SUM(C6:E6)</f>
        <v>15.788346000000001</v>
      </c>
    </row>
    <row r="7" spans="2:6" x14ac:dyDescent="0.35">
      <c r="B7" s="43" t="s">
        <v>288</v>
      </c>
      <c r="C7" s="44">
        <v>5.7613510000000003</v>
      </c>
      <c r="D7" s="44">
        <v>0</v>
      </c>
      <c r="E7" s="44">
        <v>0</v>
      </c>
      <c r="F7" s="44">
        <f>SUM(C7:E7)</f>
        <v>5.7613510000000003</v>
      </c>
    </row>
    <row r="8" spans="2:6" x14ac:dyDescent="0.35">
      <c r="B8" s="43" t="s">
        <v>289</v>
      </c>
      <c r="C8" s="44">
        <v>10.851150000000001</v>
      </c>
      <c r="D8" s="44">
        <v>0</v>
      </c>
      <c r="E8" s="44">
        <v>0</v>
      </c>
      <c r="F8" s="44">
        <f>SUM(C8:E8)</f>
        <v>10.851150000000001</v>
      </c>
    </row>
    <row r="9" spans="2:6" x14ac:dyDescent="0.35">
      <c r="B9" s="43" t="s">
        <v>54</v>
      </c>
      <c r="C9" s="44">
        <v>5.7286060000000001</v>
      </c>
      <c r="D9" s="44">
        <v>2.395626</v>
      </c>
      <c r="E9" s="44">
        <v>3.1553599999999999</v>
      </c>
      <c r="F9" s="44">
        <f>SUM(C9:E9)</f>
        <v>11.279591999999999</v>
      </c>
    </row>
    <row r="10" spans="2:6" x14ac:dyDescent="0.35">
      <c r="B10" s="43" t="s">
        <v>97</v>
      </c>
      <c r="C10" s="44">
        <f>SUM(C6:C9)</f>
        <v>25.533141000000001</v>
      </c>
      <c r="D10" s="44">
        <f>SUM(D6:D9)</f>
        <v>9.980554999999999</v>
      </c>
      <c r="E10" s="44">
        <f>SUM(E6:E9)</f>
        <v>8.1667430000000003</v>
      </c>
      <c r="F10" s="44">
        <f>SUM(C10:E10)</f>
        <v>43.680438999999993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78ECB-CCE4-45B2-BDFD-C37227AF44F8}">
  <sheetPr codeName="Sheet3"/>
  <dimension ref="B2:J8"/>
  <sheetViews>
    <sheetView showGridLines="0" zoomScaleNormal="100" workbookViewId="0"/>
  </sheetViews>
  <sheetFormatPr defaultColWidth="8.7265625" defaultRowHeight="14.5" x14ac:dyDescent="0.35"/>
  <cols>
    <col min="1" max="16384" width="8.7265625" style="16"/>
  </cols>
  <sheetData>
    <row r="2" spans="2:10" x14ac:dyDescent="0.35">
      <c r="B2" s="17" t="s">
        <v>21</v>
      </c>
    </row>
    <row r="3" spans="2:10" x14ac:dyDescent="0.35">
      <c r="B3" s="16" t="s">
        <v>22</v>
      </c>
    </row>
    <row r="5" spans="2:10" x14ac:dyDescent="0.35">
      <c r="B5" s="25" t="s">
        <v>23</v>
      </c>
      <c r="C5" s="59" t="s">
        <v>24</v>
      </c>
      <c r="D5" s="59" t="s">
        <v>25</v>
      </c>
      <c r="E5" s="59" t="s">
        <v>26</v>
      </c>
      <c r="F5" s="59" t="s">
        <v>27</v>
      </c>
      <c r="G5" s="59" t="s">
        <v>28</v>
      </c>
      <c r="H5" s="59" t="s">
        <v>29</v>
      </c>
      <c r="I5" s="59" t="s">
        <v>30</v>
      </c>
      <c r="J5" s="59" t="s">
        <v>31</v>
      </c>
    </row>
    <row r="6" spans="2:10" x14ac:dyDescent="0.35">
      <c r="B6" s="27">
        <v>2023</v>
      </c>
      <c r="C6" s="29">
        <v>0.19954984438743739</v>
      </c>
      <c r="D6" s="29">
        <v>2.1533523938467879E-2</v>
      </c>
      <c r="E6" s="29">
        <v>0.38935370433307592</v>
      </c>
      <c r="F6" s="29">
        <v>6.7237260444933929E-4</v>
      </c>
      <c r="G6" s="29">
        <v>2.5512760857311391E-2</v>
      </c>
      <c r="H6" s="29">
        <v>0.1080404722088512</v>
      </c>
      <c r="I6" s="29">
        <v>6.3360562769621039E-3</v>
      </c>
      <c r="J6" s="29">
        <v>0.24900126539344489</v>
      </c>
    </row>
    <row r="7" spans="2:10" x14ac:dyDescent="0.35">
      <c r="B7" s="27">
        <v>2026</v>
      </c>
      <c r="C7" s="29">
        <v>0.1817478989995516</v>
      </c>
      <c r="D7" s="29">
        <v>1.1024070075396471E-2</v>
      </c>
      <c r="E7" s="29">
        <v>0.36602527111267319</v>
      </c>
      <c r="F7" s="29">
        <v>8.2911660847107471E-4</v>
      </c>
      <c r="G7" s="29">
        <v>2.4903093243426051E-2</v>
      </c>
      <c r="H7" s="29">
        <v>0.14937754051906521</v>
      </c>
      <c r="I7" s="29">
        <v>5.242668688227709E-3</v>
      </c>
      <c r="J7" s="29">
        <v>0.26085034075318869</v>
      </c>
    </row>
    <row r="8" spans="2:10" x14ac:dyDescent="0.35">
      <c r="B8" s="27">
        <v>2030</v>
      </c>
      <c r="C8" s="29">
        <v>0.1345920513806878</v>
      </c>
      <c r="D8" s="29">
        <v>4.1646789485166183E-3</v>
      </c>
      <c r="E8" s="29">
        <v>0.32825174597957718</v>
      </c>
      <c r="F8" s="29">
        <v>9.1487982449365223E-4</v>
      </c>
      <c r="G8" s="29">
        <v>2.2028906768595289E-2</v>
      </c>
      <c r="H8" s="29">
        <v>0.22306575917954111</v>
      </c>
      <c r="I8" s="29">
        <v>4.0305705927312207E-3</v>
      </c>
      <c r="J8" s="29">
        <v>0.282951407325857</v>
      </c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1C67D-AF94-493D-88A0-ED6EB3625DA4}">
  <sheetPr codeName="Sheet21"/>
  <dimension ref="B2:H33"/>
  <sheetViews>
    <sheetView showGridLines="0" workbookViewId="0">
      <selection activeCell="J12" sqref="J12"/>
    </sheetView>
  </sheetViews>
  <sheetFormatPr defaultRowHeight="14.5" x14ac:dyDescent="0.35"/>
  <cols>
    <col min="2" max="4" width="8.7265625" customWidth="1"/>
  </cols>
  <sheetData>
    <row r="2" spans="2:8" x14ac:dyDescent="0.35">
      <c r="B2" s="7" t="s">
        <v>290</v>
      </c>
    </row>
    <row r="5" spans="2:8" x14ac:dyDescent="0.35">
      <c r="B5" s="2" t="s">
        <v>14</v>
      </c>
      <c r="C5" s="2" t="s">
        <v>291</v>
      </c>
      <c r="D5" s="2" t="s">
        <v>292</v>
      </c>
    </row>
    <row r="6" spans="2:8" x14ac:dyDescent="0.35">
      <c r="B6" s="43" t="s">
        <v>285</v>
      </c>
      <c r="C6" s="43" t="s">
        <v>293</v>
      </c>
      <c r="D6" s="44">
        <v>53.168050000000001</v>
      </c>
      <c r="H6" s="1"/>
    </row>
    <row r="7" spans="2:8" x14ac:dyDescent="0.35">
      <c r="B7" s="43" t="s">
        <v>285</v>
      </c>
      <c r="C7" s="43" t="s">
        <v>294</v>
      </c>
      <c r="D7" s="44">
        <v>2.1157490000000001</v>
      </c>
    </row>
    <row r="8" spans="2:8" x14ac:dyDescent="0.35">
      <c r="B8" s="43" t="s">
        <v>285</v>
      </c>
      <c r="C8" s="43" t="s">
        <v>295</v>
      </c>
      <c r="D8" s="44">
        <v>14.796580000000001</v>
      </c>
    </row>
    <row r="9" spans="2:8" x14ac:dyDescent="0.35">
      <c r="B9" s="43" t="s">
        <v>285</v>
      </c>
      <c r="C9" s="43" t="s">
        <v>296</v>
      </c>
      <c r="D9" s="44">
        <v>9.8043169999999993</v>
      </c>
    </row>
    <row r="10" spans="2:8" x14ac:dyDescent="0.35">
      <c r="B10" s="43" t="s">
        <v>285</v>
      </c>
      <c r="C10" s="43" t="s">
        <v>297</v>
      </c>
      <c r="D10" s="44">
        <v>8.4992529999999995</v>
      </c>
    </row>
    <row r="11" spans="2:8" x14ac:dyDescent="0.35">
      <c r="B11" s="43" t="s">
        <v>285</v>
      </c>
      <c r="C11" s="43" t="s">
        <v>298</v>
      </c>
      <c r="D11" s="44">
        <v>8.4076319999999996</v>
      </c>
    </row>
    <row r="12" spans="2:8" x14ac:dyDescent="0.35">
      <c r="B12" s="43" t="s">
        <v>285</v>
      </c>
      <c r="C12" s="43" t="s">
        <v>299</v>
      </c>
      <c r="D12" s="44">
        <v>3.2084169999999999</v>
      </c>
    </row>
    <row r="13" spans="2:8" x14ac:dyDescent="0.35">
      <c r="B13" s="43" t="s">
        <v>198</v>
      </c>
      <c r="C13" s="43" t="s">
        <v>293</v>
      </c>
      <c r="D13" s="44">
        <v>7.4648680000000001</v>
      </c>
    </row>
    <row r="14" spans="2:8" x14ac:dyDescent="0.35">
      <c r="B14" s="43" t="s">
        <v>198</v>
      </c>
      <c r="C14" s="43" t="s">
        <v>294</v>
      </c>
      <c r="D14" s="44">
        <v>0.30159999999999998</v>
      </c>
    </row>
    <row r="15" spans="2:8" x14ac:dyDescent="0.35">
      <c r="B15" s="43" t="s">
        <v>198</v>
      </c>
      <c r="C15" s="43" t="s">
        <v>295</v>
      </c>
      <c r="D15" s="44">
        <v>17.030529999999999</v>
      </c>
    </row>
    <row r="16" spans="2:8" x14ac:dyDescent="0.35">
      <c r="B16" s="43" t="s">
        <v>198</v>
      </c>
      <c r="C16" s="43" t="s">
        <v>296</v>
      </c>
      <c r="D16" s="44">
        <v>4.5008840000000001</v>
      </c>
    </row>
    <row r="17" spans="2:4" x14ac:dyDescent="0.35">
      <c r="B17" s="43" t="s">
        <v>198</v>
      </c>
      <c r="C17" s="43" t="s">
        <v>297</v>
      </c>
      <c r="D17" s="44">
        <v>5.7914839999999996</v>
      </c>
    </row>
    <row r="18" spans="2:4" x14ac:dyDescent="0.35">
      <c r="B18" s="43" t="s">
        <v>198</v>
      </c>
      <c r="C18" s="43" t="s">
        <v>298</v>
      </c>
      <c r="D18" s="44">
        <v>26.27787</v>
      </c>
    </row>
    <row r="19" spans="2:4" x14ac:dyDescent="0.35">
      <c r="B19" s="43" t="s">
        <v>198</v>
      </c>
      <c r="C19" s="43" t="s">
        <v>299</v>
      </c>
      <c r="D19" s="44">
        <v>1.0922240000000001</v>
      </c>
    </row>
    <row r="20" spans="2:4" x14ac:dyDescent="0.35">
      <c r="B20" s="43" t="s">
        <v>284</v>
      </c>
      <c r="C20" s="43" t="s">
        <v>293</v>
      </c>
      <c r="D20" s="44">
        <v>1.634007</v>
      </c>
    </row>
    <row r="21" spans="2:4" x14ac:dyDescent="0.35">
      <c r="B21" s="43" t="s">
        <v>284</v>
      </c>
      <c r="C21" s="43" t="s">
        <v>294</v>
      </c>
      <c r="D21" s="44">
        <v>4.5266000000000001E-2</v>
      </c>
    </row>
    <row r="22" spans="2:4" x14ac:dyDescent="0.35">
      <c r="B22" s="43" t="s">
        <v>284</v>
      </c>
      <c r="C22" s="43" t="s">
        <v>295</v>
      </c>
      <c r="D22" s="44">
        <v>8.4497490000000006</v>
      </c>
    </row>
    <row r="23" spans="2:4" x14ac:dyDescent="0.35">
      <c r="B23" s="43" t="s">
        <v>284</v>
      </c>
      <c r="C23" s="43" t="s">
        <v>296</v>
      </c>
      <c r="D23" s="44">
        <v>2.2662949999999999</v>
      </c>
    </row>
    <row r="24" spans="2:4" x14ac:dyDescent="0.35">
      <c r="B24" s="43" t="s">
        <v>284</v>
      </c>
      <c r="C24" s="43" t="s">
        <v>297</v>
      </c>
      <c r="D24" s="44">
        <v>2.587917</v>
      </c>
    </row>
    <row r="25" spans="2:4" x14ac:dyDescent="0.35">
      <c r="B25" s="43" t="s">
        <v>284</v>
      </c>
      <c r="C25" s="43" t="s">
        <v>300</v>
      </c>
      <c r="D25" s="44">
        <v>19.85763</v>
      </c>
    </row>
    <row r="26" spans="2:4" x14ac:dyDescent="0.35">
      <c r="B26" s="43" t="s">
        <v>284</v>
      </c>
      <c r="C26" s="43" t="s">
        <v>301</v>
      </c>
      <c r="D26" s="44">
        <v>2.4749E-2</v>
      </c>
    </row>
    <row r="27" spans="2:4" x14ac:dyDescent="0.35">
      <c r="B27" s="43" t="s">
        <v>284</v>
      </c>
      <c r="C27" s="43" t="s">
        <v>302</v>
      </c>
      <c r="D27" s="44">
        <v>24.175219999999999</v>
      </c>
    </row>
    <row r="28" spans="2:4" x14ac:dyDescent="0.35">
      <c r="B28" s="43" t="s">
        <v>284</v>
      </c>
      <c r="C28" s="43" t="s">
        <v>303</v>
      </c>
      <c r="D28" s="44">
        <v>5.816986</v>
      </c>
    </row>
    <row r="29" spans="2:4" x14ac:dyDescent="0.35">
      <c r="B29" s="43" t="s">
        <v>284</v>
      </c>
      <c r="C29" s="43" t="s">
        <v>304</v>
      </c>
      <c r="D29" s="44">
        <v>2.7640999999999999E-2</v>
      </c>
    </row>
    <row r="30" spans="2:4" x14ac:dyDescent="0.35">
      <c r="B30" s="43" t="s">
        <v>284</v>
      </c>
      <c r="C30" s="43" t="s">
        <v>305</v>
      </c>
      <c r="D30" s="44">
        <v>7.1713889999999996</v>
      </c>
    </row>
    <row r="31" spans="2:4" x14ac:dyDescent="0.35">
      <c r="B31" s="43" t="s">
        <v>284</v>
      </c>
      <c r="C31" s="43" t="s">
        <v>306</v>
      </c>
      <c r="D31" s="44">
        <v>1.3612949999999999</v>
      </c>
    </row>
    <row r="32" spans="2:4" x14ac:dyDescent="0.35">
      <c r="B32" s="43" t="s">
        <v>284</v>
      </c>
      <c r="C32" s="43" t="s">
        <v>298</v>
      </c>
      <c r="D32" s="44">
        <v>0.43045</v>
      </c>
    </row>
    <row r="33" spans="2:4" x14ac:dyDescent="0.35">
      <c r="B33" s="43" t="s">
        <v>284</v>
      </c>
      <c r="C33" s="43" t="s">
        <v>299</v>
      </c>
      <c r="D33" s="44">
        <v>19.564250000000001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85535-575D-466B-AF8C-C69F0127F599}">
  <sheetPr codeName="Sheet22"/>
  <dimension ref="A1:E56"/>
  <sheetViews>
    <sheetView showGridLines="0" zoomScaleNormal="100" workbookViewId="0">
      <selection activeCell="B56" sqref="B56"/>
    </sheetView>
  </sheetViews>
  <sheetFormatPr defaultRowHeight="14.5" x14ac:dyDescent="0.35"/>
  <cols>
    <col min="1" max="1" width="65" bestFit="1" customWidth="1"/>
  </cols>
  <sheetData>
    <row r="1" spans="1:4" x14ac:dyDescent="0.35">
      <c r="B1" t="s">
        <v>5</v>
      </c>
      <c r="C1" t="s">
        <v>6</v>
      </c>
      <c r="D1" t="s">
        <v>7</v>
      </c>
    </row>
    <row r="2" spans="1:4" x14ac:dyDescent="0.35">
      <c r="A2" t="s">
        <v>284</v>
      </c>
      <c r="B2">
        <v>-0.28500608133736494</v>
      </c>
      <c r="C2">
        <v>-0.4090359909566646</v>
      </c>
      <c r="D2">
        <v>-0.91784157875423378</v>
      </c>
    </row>
    <row r="3" spans="1:4" x14ac:dyDescent="0.35">
      <c r="A3" t="s">
        <v>198</v>
      </c>
      <c r="B3">
        <v>-1.8843319526616613</v>
      </c>
      <c r="C3">
        <v>-3.592823219720104</v>
      </c>
      <c r="D3">
        <v>-10.858716053377135</v>
      </c>
    </row>
    <row r="4" spans="1:4" x14ac:dyDescent="0.35">
      <c r="A4" t="s">
        <v>307</v>
      </c>
      <c r="B4">
        <v>-2.7861137435502532</v>
      </c>
      <c r="C4">
        <v>-5.4815559101301661</v>
      </c>
      <c r="D4">
        <v>-10.08059845050105</v>
      </c>
    </row>
    <row r="13" spans="1:4" x14ac:dyDescent="0.35">
      <c r="A13" t="s">
        <v>308</v>
      </c>
      <c r="B13" t="s">
        <v>5</v>
      </c>
      <c r="C13" t="s">
        <v>6</v>
      </c>
      <c r="D13" t="s">
        <v>7</v>
      </c>
    </row>
    <row r="14" spans="1:4" x14ac:dyDescent="0.35">
      <c r="A14" t="s">
        <v>309</v>
      </c>
      <c r="B14">
        <v>-0.98031069599999998</v>
      </c>
      <c r="C14">
        <v>-0.98030190900000003</v>
      </c>
      <c r="D14">
        <v>-1.411978207</v>
      </c>
    </row>
    <row r="15" spans="1:4" x14ac:dyDescent="0.35">
      <c r="A15" t="s">
        <v>310</v>
      </c>
      <c r="B15">
        <v>-4.7220130830000002</v>
      </c>
      <c r="C15">
        <v>-4.7220130830000002</v>
      </c>
      <c r="D15">
        <v>-6.6889146029999997</v>
      </c>
    </row>
    <row r="16" spans="1:4" x14ac:dyDescent="0.35">
      <c r="A16" t="s">
        <v>311</v>
      </c>
      <c r="B16">
        <v>-2.6895697790000002</v>
      </c>
      <c r="C16">
        <v>-4.6295761200000003</v>
      </c>
      <c r="D16">
        <v>-13.60703629</v>
      </c>
    </row>
    <row r="17" spans="1:5" x14ac:dyDescent="0.35">
      <c r="A17" t="s">
        <v>312</v>
      </c>
      <c r="B17">
        <v>0</v>
      </c>
      <c r="C17">
        <v>0</v>
      </c>
      <c r="D17">
        <v>0</v>
      </c>
    </row>
    <row r="18" spans="1:5" x14ac:dyDescent="0.35">
      <c r="A18" t="s">
        <v>313</v>
      </c>
      <c r="B18">
        <v>0</v>
      </c>
      <c r="C18">
        <v>0</v>
      </c>
      <c r="D18" s="4">
        <v>-7.7466199999999995E-9</v>
      </c>
    </row>
    <row r="19" spans="1:5" x14ac:dyDescent="0.35">
      <c r="A19" t="s">
        <v>314</v>
      </c>
      <c r="B19">
        <v>0</v>
      </c>
      <c r="C19">
        <v>0</v>
      </c>
      <c r="D19" s="4">
        <v>7.7466199999999995E-9</v>
      </c>
    </row>
    <row r="20" spans="1:5" x14ac:dyDescent="0.35">
      <c r="A20" t="s">
        <v>315</v>
      </c>
      <c r="B20">
        <v>-2.2825075579999998</v>
      </c>
      <c r="C20">
        <v>-4.4373906849999996</v>
      </c>
      <c r="D20">
        <v>-9.7952057289999992</v>
      </c>
    </row>
    <row r="21" spans="1:5" x14ac:dyDescent="0.35">
      <c r="A21" t="s">
        <v>316</v>
      </c>
      <c r="B21">
        <v>0</v>
      </c>
      <c r="C21">
        <v>0</v>
      </c>
      <c r="D21">
        <v>4.0496120000000002E-3</v>
      </c>
    </row>
    <row r="25" spans="1:5" x14ac:dyDescent="0.35">
      <c r="A25" t="s">
        <v>308</v>
      </c>
      <c r="B25" t="s">
        <v>5</v>
      </c>
      <c r="C25" t="s">
        <v>6</v>
      </c>
      <c r="D25" t="s">
        <v>7</v>
      </c>
    </row>
    <row r="26" spans="1:5" x14ac:dyDescent="0.35">
      <c r="A26" t="s">
        <v>317</v>
      </c>
      <c r="B26">
        <f>B16</f>
        <v>-2.6895697790000002</v>
      </c>
      <c r="C26">
        <f t="shared" ref="C26:D26" si="0">C16</f>
        <v>-4.6295761200000003</v>
      </c>
      <c r="D26">
        <f t="shared" si="0"/>
        <v>-13.60703629</v>
      </c>
    </row>
    <row r="27" spans="1:5" x14ac:dyDescent="0.35">
      <c r="A27" t="s">
        <v>318</v>
      </c>
      <c r="B27">
        <f>(B20+B16)</f>
        <v>-4.972077337</v>
      </c>
      <c r="C27">
        <f t="shared" ref="C27:D27" si="1">(C20+C16)</f>
        <v>-9.0669668049999999</v>
      </c>
      <c r="D27">
        <f t="shared" si="1"/>
        <v>-23.402242018999999</v>
      </c>
    </row>
    <row r="28" spans="1:5" x14ac:dyDescent="0.35">
      <c r="A28" t="s">
        <v>319</v>
      </c>
      <c r="B28">
        <f>B14</f>
        <v>-0.98031069599999998</v>
      </c>
      <c r="C28">
        <f t="shared" ref="C28:D28" si="2">C14</f>
        <v>-0.98030190900000003</v>
      </c>
      <c r="D28">
        <f t="shared" si="2"/>
        <v>-1.411978207</v>
      </c>
    </row>
    <row r="29" spans="1:5" x14ac:dyDescent="0.35">
      <c r="A29" t="s">
        <v>320</v>
      </c>
      <c r="B29">
        <f>B15</f>
        <v>-4.7220130830000002</v>
      </c>
      <c r="C29">
        <f t="shared" ref="C29:D29" si="3">C15</f>
        <v>-4.7220130830000002</v>
      </c>
      <c r="D29">
        <f t="shared" si="3"/>
        <v>-6.6889146029999997</v>
      </c>
    </row>
    <row r="32" spans="1:5" x14ac:dyDescent="0.35">
      <c r="A32" t="s">
        <v>308</v>
      </c>
      <c r="B32" t="s">
        <v>311</v>
      </c>
      <c r="C32" t="s">
        <v>315</v>
      </c>
      <c r="D32" t="s">
        <v>309</v>
      </c>
      <c r="E32" t="s">
        <v>310</v>
      </c>
    </row>
    <row r="33" spans="1:5" x14ac:dyDescent="0.35">
      <c r="A33" t="s">
        <v>5</v>
      </c>
      <c r="B33" s="5">
        <v>-2.6895697790000003E-2</v>
      </c>
      <c r="C33" s="5">
        <v>-2.282507558E-2</v>
      </c>
      <c r="D33" s="5">
        <v>-9.8031069600000003E-3</v>
      </c>
      <c r="E33" s="5">
        <v>-4.7220130830000005E-2</v>
      </c>
    </row>
    <row r="34" spans="1:5" x14ac:dyDescent="0.35">
      <c r="A34" t="s">
        <v>6</v>
      </c>
      <c r="B34" s="5">
        <v>-4.62957612E-2</v>
      </c>
      <c r="C34" s="5">
        <v>-4.4373906849999999E-2</v>
      </c>
      <c r="D34" s="5">
        <v>-9.8030190900000001E-3</v>
      </c>
      <c r="E34" s="5">
        <v>-4.7220130830000005E-2</v>
      </c>
    </row>
    <row r="35" spans="1:5" x14ac:dyDescent="0.35">
      <c r="A35" t="s">
        <v>7</v>
      </c>
      <c r="B35" s="5">
        <v>-0.13607036289999999</v>
      </c>
      <c r="C35" s="5">
        <v>-9.7952057289999991E-2</v>
      </c>
      <c r="D35" s="5">
        <v>-1.411978207E-2</v>
      </c>
      <c r="E35" s="5">
        <v>-6.6889146029999999E-2</v>
      </c>
    </row>
    <row r="53" spans="1:4" x14ac:dyDescent="0.35">
      <c r="B53" t="s">
        <v>284</v>
      </c>
      <c r="C53" t="s">
        <v>198</v>
      </c>
      <c r="D53" t="s">
        <v>285</v>
      </c>
    </row>
    <row r="54" spans="1:4" x14ac:dyDescent="0.35">
      <c r="A54" t="s">
        <v>5</v>
      </c>
      <c r="B54">
        <v>-0.28500608133736494</v>
      </c>
      <c r="C54">
        <v>-1.8843319526616613</v>
      </c>
      <c r="D54">
        <v>-2.7861137435502532</v>
      </c>
    </row>
    <row r="55" spans="1:4" x14ac:dyDescent="0.35">
      <c r="A55" t="s">
        <v>6</v>
      </c>
      <c r="B55">
        <v>-0.4090359909566646</v>
      </c>
      <c r="C55">
        <v>-3.592823219720104</v>
      </c>
      <c r="D55">
        <v>-5.4815559101301661</v>
      </c>
    </row>
    <row r="56" spans="1:4" x14ac:dyDescent="0.35">
      <c r="A56" t="s">
        <v>7</v>
      </c>
      <c r="B56">
        <v>-0.91784157875423378</v>
      </c>
      <c r="C56">
        <v>-10.858716053377135</v>
      </c>
      <c r="D56">
        <v>-10.08059845050105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1C48A-B4B9-465E-B8DC-8838677DC105}">
  <sheetPr codeName="Sheet23"/>
  <dimension ref="B2:S48"/>
  <sheetViews>
    <sheetView showGridLines="0" zoomScaleNormal="100" workbookViewId="0">
      <selection activeCell="H16" sqref="H16"/>
    </sheetView>
  </sheetViews>
  <sheetFormatPr defaultRowHeight="14.5" x14ac:dyDescent="0.35"/>
  <cols>
    <col min="3" max="3" width="8.7265625" customWidth="1"/>
    <col min="13" max="20" width="8.7265625" customWidth="1"/>
  </cols>
  <sheetData>
    <row r="2" spans="2:19" x14ac:dyDescent="0.35">
      <c r="B2" s="7" t="s">
        <v>321</v>
      </c>
    </row>
    <row r="3" spans="2:19" x14ac:dyDescent="0.35">
      <c r="B3" t="s">
        <v>22</v>
      </c>
    </row>
    <row r="5" spans="2:19" x14ac:dyDescent="0.35">
      <c r="B5" s="58" t="s">
        <v>101</v>
      </c>
      <c r="C5" s="58" t="s">
        <v>308</v>
      </c>
      <c r="D5" s="58" t="s">
        <v>286</v>
      </c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</row>
    <row r="6" spans="2:19" x14ac:dyDescent="0.35">
      <c r="B6" s="43" t="s">
        <v>5</v>
      </c>
      <c r="C6" s="43" t="s">
        <v>311</v>
      </c>
      <c r="D6" s="44">
        <v>-2.7512615349999998</v>
      </c>
      <c r="E6" s="3"/>
      <c r="F6" s="3"/>
      <c r="G6" s="3"/>
      <c r="H6" s="3"/>
      <c r="I6" s="3"/>
      <c r="J6" s="3"/>
      <c r="L6" s="3"/>
      <c r="M6" s="3"/>
      <c r="N6" s="3"/>
      <c r="O6" s="3"/>
      <c r="P6" s="3"/>
      <c r="Q6" s="3"/>
      <c r="R6" s="3"/>
      <c r="S6" s="3"/>
    </row>
    <row r="7" spans="2:19" x14ac:dyDescent="0.35">
      <c r="B7" s="43" t="s">
        <v>5</v>
      </c>
      <c r="C7" s="43" t="s">
        <v>322</v>
      </c>
      <c r="D7" s="44">
        <v>-0.40701660899999997</v>
      </c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  <c r="S7" s="3"/>
    </row>
    <row r="8" spans="2:19" x14ac:dyDescent="0.35">
      <c r="B8" s="43" t="s">
        <v>5</v>
      </c>
      <c r="C8" s="43" t="s">
        <v>315</v>
      </c>
      <c r="D8" s="44">
        <v>-1.453226736</v>
      </c>
      <c r="E8" s="3"/>
      <c r="F8" s="3"/>
      <c r="G8" s="3"/>
      <c r="H8" s="3"/>
      <c r="I8" s="3"/>
      <c r="J8" s="3"/>
      <c r="L8" s="3"/>
      <c r="M8" s="3"/>
      <c r="N8" s="3"/>
      <c r="O8" s="3"/>
      <c r="P8" s="3"/>
      <c r="Q8" s="3"/>
      <c r="R8" s="3"/>
      <c r="S8" s="3"/>
    </row>
    <row r="9" spans="2:19" x14ac:dyDescent="0.35">
      <c r="B9" s="43" t="s">
        <v>5</v>
      </c>
      <c r="C9" s="43" t="s">
        <v>323</v>
      </c>
      <c r="D9" s="44">
        <v>-0.246064752</v>
      </c>
      <c r="E9" s="3"/>
      <c r="F9" s="3"/>
      <c r="G9" s="3"/>
      <c r="H9" s="3"/>
      <c r="I9" s="3"/>
      <c r="J9" s="3"/>
    </row>
    <row r="10" spans="2:19" x14ac:dyDescent="0.35">
      <c r="B10" s="43" t="s">
        <v>5</v>
      </c>
      <c r="C10" s="43" t="s">
        <v>324</v>
      </c>
      <c r="D10" s="44">
        <v>-0.35564920500000002</v>
      </c>
      <c r="E10" s="3"/>
      <c r="F10" s="3"/>
      <c r="G10" s="3"/>
      <c r="H10" s="3"/>
      <c r="I10" s="3"/>
      <c r="J10" s="3"/>
    </row>
    <row r="11" spans="2:19" x14ac:dyDescent="0.35">
      <c r="B11" s="43" t="s">
        <v>5</v>
      </c>
      <c r="C11" s="43" t="s">
        <v>325</v>
      </c>
      <c r="D11" s="44">
        <v>-1.7131101449999999</v>
      </c>
      <c r="E11" s="3"/>
      <c r="F11" s="3"/>
      <c r="G11" s="3"/>
      <c r="H11" s="3"/>
      <c r="I11" s="3"/>
      <c r="J11" s="3"/>
    </row>
    <row r="12" spans="2:19" x14ac:dyDescent="0.35">
      <c r="B12" s="43" t="s">
        <v>6</v>
      </c>
      <c r="C12" s="43" t="s">
        <v>311</v>
      </c>
      <c r="D12" s="44">
        <v>-4.75245228</v>
      </c>
      <c r="E12" s="3"/>
      <c r="F12" s="3"/>
      <c r="G12" s="3"/>
      <c r="H12" s="3"/>
      <c r="I12" s="3"/>
      <c r="J12" s="3"/>
    </row>
    <row r="13" spans="2:19" x14ac:dyDescent="0.35">
      <c r="B13" s="43" t="s">
        <v>6</v>
      </c>
      <c r="C13" s="43" t="s">
        <v>322</v>
      </c>
      <c r="D13" s="44">
        <v>-0.76592629899999998</v>
      </c>
      <c r="E13" s="3"/>
      <c r="F13" s="3"/>
      <c r="G13" s="3"/>
      <c r="H13" s="3"/>
      <c r="I13" s="3"/>
      <c r="J13" s="3"/>
    </row>
    <row r="14" spans="2:19" x14ac:dyDescent="0.35">
      <c r="B14" s="43" t="s">
        <v>6</v>
      </c>
      <c r="C14" s="43" t="s">
        <v>315</v>
      </c>
      <c r="D14" s="44">
        <v>-2.9044059839999998</v>
      </c>
      <c r="E14" s="3"/>
      <c r="F14" s="3"/>
      <c r="G14" s="3"/>
      <c r="H14" s="3"/>
      <c r="I14" s="3"/>
      <c r="J14" s="3"/>
    </row>
    <row r="15" spans="2:19" x14ac:dyDescent="0.35">
      <c r="B15" s="43" t="s">
        <v>6</v>
      </c>
      <c r="C15" s="43" t="s">
        <v>323</v>
      </c>
      <c r="D15" s="44">
        <v>-0.59361318600000001</v>
      </c>
      <c r="E15" s="3"/>
      <c r="F15" s="3"/>
      <c r="G15" s="3"/>
      <c r="H15" s="3"/>
      <c r="I15" s="3"/>
      <c r="J15" s="3"/>
    </row>
    <row r="16" spans="2:19" x14ac:dyDescent="0.35">
      <c r="B16" s="43" t="s">
        <v>6</v>
      </c>
      <c r="C16" s="43" t="s">
        <v>324</v>
      </c>
      <c r="D16" s="44">
        <v>-0.35547548299999998</v>
      </c>
      <c r="E16" s="3"/>
      <c r="F16" s="3"/>
      <c r="G16" s="3"/>
      <c r="H16" s="3"/>
      <c r="I16" s="3"/>
      <c r="J16" s="3"/>
    </row>
    <row r="17" spans="2:19" x14ac:dyDescent="0.35">
      <c r="B17" s="43" t="s">
        <v>6</v>
      </c>
      <c r="C17" s="43" t="s">
        <v>325</v>
      </c>
      <c r="D17" s="44">
        <v>-1.7122886980000001</v>
      </c>
      <c r="E17" s="3"/>
      <c r="F17" s="3"/>
      <c r="G17" s="3"/>
      <c r="H17" s="3"/>
      <c r="I17" s="3"/>
      <c r="J17" s="3"/>
    </row>
    <row r="18" spans="2:19" x14ac:dyDescent="0.35">
      <c r="B18" s="43" t="s">
        <v>7</v>
      </c>
      <c r="C18" s="43" t="s">
        <v>311</v>
      </c>
      <c r="D18" s="44">
        <v>-14.030423649999999</v>
      </c>
      <c r="E18" s="3"/>
      <c r="F18" s="3"/>
      <c r="G18" s="3"/>
      <c r="H18" s="3"/>
      <c r="I18" s="3"/>
      <c r="J18" s="3"/>
    </row>
    <row r="19" spans="2:19" x14ac:dyDescent="0.35">
      <c r="B19" s="43" t="s">
        <v>7</v>
      </c>
      <c r="C19" s="43" t="s">
        <v>322</v>
      </c>
      <c r="D19" s="44">
        <v>-2.4363781320000002</v>
      </c>
      <c r="E19" s="3"/>
      <c r="F19" s="3"/>
      <c r="G19" s="3"/>
      <c r="H19" s="3"/>
      <c r="I19" s="3"/>
      <c r="J19" s="3"/>
    </row>
    <row r="20" spans="2:19" x14ac:dyDescent="0.35">
      <c r="B20" s="43" t="s">
        <v>7</v>
      </c>
      <c r="C20" s="43" t="s">
        <v>315</v>
      </c>
      <c r="D20" s="44">
        <v>-5.4860087420000001</v>
      </c>
      <c r="E20" s="3"/>
      <c r="F20" s="3"/>
      <c r="G20" s="3"/>
      <c r="H20" s="3"/>
      <c r="I20" s="3"/>
      <c r="J20" s="3"/>
    </row>
    <row r="21" spans="2:19" x14ac:dyDescent="0.35">
      <c r="B21" s="43" t="s">
        <v>7</v>
      </c>
      <c r="C21" s="43" t="s">
        <v>323</v>
      </c>
      <c r="D21" s="44">
        <v>-1.3009673420000001</v>
      </c>
      <c r="E21" s="3"/>
      <c r="F21" s="3"/>
      <c r="G21" s="3"/>
      <c r="H21" s="3"/>
      <c r="I21" s="3"/>
      <c r="J21" s="3"/>
    </row>
    <row r="22" spans="2:19" x14ac:dyDescent="0.35">
      <c r="B22" s="43" t="s">
        <v>7</v>
      </c>
      <c r="C22" s="43" t="s">
        <v>324</v>
      </c>
      <c r="D22" s="44">
        <v>-0.51106581799999995</v>
      </c>
      <c r="E22" s="3"/>
      <c r="F22" s="3"/>
      <c r="G22" s="3"/>
      <c r="H22" s="3"/>
      <c r="I22" s="3"/>
      <c r="J22" s="3"/>
    </row>
    <row r="23" spans="2:19" x14ac:dyDescent="0.35">
      <c r="B23" s="43" t="s">
        <v>7</v>
      </c>
      <c r="C23" s="43" t="s">
        <v>325</v>
      </c>
      <c r="D23" s="44">
        <v>-2.4210540900000002</v>
      </c>
      <c r="E23" s="3"/>
      <c r="F23" s="3"/>
      <c r="G23" s="3"/>
      <c r="H23" s="3"/>
      <c r="I23" s="3"/>
      <c r="J23" s="3"/>
    </row>
    <row r="24" spans="2:19" x14ac:dyDescent="0.35">
      <c r="B24" s="3"/>
      <c r="C24" s="3"/>
      <c r="D24" s="3"/>
      <c r="E24" s="3"/>
      <c r="F24" s="3"/>
      <c r="G24" s="3"/>
      <c r="H24" s="3"/>
      <c r="I24" s="3"/>
      <c r="J24" s="3"/>
    </row>
    <row r="25" spans="2:19" x14ac:dyDescent="0.35">
      <c r="B25" s="3"/>
      <c r="C25" s="3"/>
      <c r="D25" s="3"/>
      <c r="E25" s="3"/>
      <c r="F25" s="3"/>
      <c r="G25" s="3"/>
      <c r="H25" s="3"/>
      <c r="I25" s="3"/>
      <c r="J25" s="3"/>
    </row>
    <row r="26" spans="2:19" x14ac:dyDescent="0.35">
      <c r="D26" s="3"/>
    </row>
    <row r="27" spans="2:19" x14ac:dyDescent="0.35">
      <c r="B27" s="3"/>
      <c r="C27" s="3"/>
    </row>
    <row r="28" spans="2:19" x14ac:dyDescent="0.35">
      <c r="B28" s="3"/>
      <c r="C28" s="3"/>
      <c r="L28" s="3"/>
      <c r="M28" s="3" t="s">
        <v>326</v>
      </c>
      <c r="N28" s="3" t="s">
        <v>327</v>
      </c>
      <c r="O28" s="3" t="s">
        <v>328</v>
      </c>
      <c r="P28" s="3" t="s">
        <v>329</v>
      </c>
      <c r="Q28" s="3" t="s">
        <v>330</v>
      </c>
      <c r="R28" s="3" t="s">
        <v>331</v>
      </c>
      <c r="S28" s="3"/>
    </row>
    <row r="29" spans="2:19" x14ac:dyDescent="0.35">
      <c r="B29" s="3"/>
      <c r="C29" s="3"/>
      <c r="L29" s="3"/>
      <c r="M29" s="3"/>
      <c r="N29" s="3"/>
      <c r="O29" s="3"/>
      <c r="P29" s="3"/>
      <c r="Q29" s="3"/>
      <c r="R29" s="3"/>
    </row>
    <row r="30" spans="2:19" x14ac:dyDescent="0.35">
      <c r="B30" s="3"/>
      <c r="C30" s="3"/>
      <c r="L30" s="3"/>
      <c r="M30" s="3">
        <f>-2.751261535/100</f>
        <v>-2.7512615349999998E-2</v>
      </c>
      <c r="N30" s="3">
        <f>-0.407016609/100</f>
        <v>-4.0701660899999997E-3</v>
      </c>
      <c r="O30" s="3">
        <f>-1.453226736/100</f>
        <v>-1.453226736E-2</v>
      </c>
      <c r="P30" s="3">
        <f>-0.246064752/100</f>
        <v>-2.4606475199999999E-3</v>
      </c>
    </row>
    <row r="31" spans="2:19" x14ac:dyDescent="0.35">
      <c r="B31" s="3"/>
      <c r="C31" s="3"/>
      <c r="L31" s="3"/>
      <c r="M31" s="3"/>
      <c r="N31" s="3"/>
      <c r="O31" s="3"/>
      <c r="P31" s="3"/>
      <c r="Q31" s="3">
        <f>-0.355649205/100</f>
        <v>-3.5564920500000003E-3</v>
      </c>
      <c r="R31" s="3">
        <f>-1.713110145/100</f>
        <v>-1.7131101449999998E-2</v>
      </c>
    </row>
    <row r="32" spans="2:19" x14ac:dyDescent="0.35">
      <c r="B32" s="3"/>
      <c r="C32" s="3"/>
      <c r="L32" s="3"/>
      <c r="M32" s="3"/>
      <c r="N32" s="3"/>
      <c r="O32" s="3"/>
      <c r="P32" s="3"/>
    </row>
    <row r="33" spans="2:18" x14ac:dyDescent="0.35">
      <c r="B33" s="3"/>
      <c r="C33" s="3"/>
      <c r="L33" s="3"/>
      <c r="M33" s="3">
        <f>-4.75245228/100</f>
        <v>-4.7524522799999996E-2</v>
      </c>
      <c r="N33" s="3">
        <f>-0.765926299/100</f>
        <v>-7.6592629899999995E-3</v>
      </c>
      <c r="O33" s="3">
        <f>-2.904405984/100</f>
        <v>-2.9044059839999997E-2</v>
      </c>
      <c r="P33" s="3">
        <f>-0.593613186/100</f>
        <v>-5.9361318599999999E-3</v>
      </c>
    </row>
    <row r="34" spans="2:18" x14ac:dyDescent="0.35">
      <c r="B34" s="3"/>
      <c r="C34" s="3"/>
      <c r="L34" s="3"/>
      <c r="M34" s="3"/>
      <c r="N34" s="3"/>
      <c r="O34" s="3"/>
      <c r="P34" s="3"/>
      <c r="Q34" s="3">
        <f>-0.355475483/100</f>
        <v>-3.55475483E-3</v>
      </c>
      <c r="R34" s="3">
        <f>-1.712288698/100</f>
        <v>-1.7122886980000002E-2</v>
      </c>
    </row>
    <row r="35" spans="2:18" x14ac:dyDescent="0.35">
      <c r="B35" s="3"/>
      <c r="C35" s="3"/>
      <c r="L35" s="3"/>
      <c r="M35" s="3"/>
      <c r="N35" s="3"/>
      <c r="O35" s="3"/>
      <c r="P35" s="3"/>
    </row>
    <row r="36" spans="2:18" x14ac:dyDescent="0.35">
      <c r="B36" s="3"/>
      <c r="C36" s="3"/>
      <c r="D36" s="3"/>
      <c r="L36" s="3"/>
      <c r="M36" s="3">
        <f>-14.03042365/100</f>
        <v>-0.14030423649999998</v>
      </c>
      <c r="N36" s="3">
        <f>-2.436378132/100</f>
        <v>-2.4363781320000003E-2</v>
      </c>
      <c r="O36" s="3">
        <f>-5.486008742/100</f>
        <v>-5.4860087420000002E-2</v>
      </c>
      <c r="P36" s="3">
        <f>-1.300967342/100</f>
        <v>-1.3009673420000001E-2</v>
      </c>
    </row>
    <row r="37" spans="2:18" x14ac:dyDescent="0.35">
      <c r="B37" s="3"/>
      <c r="C37" s="3"/>
      <c r="D37" s="3"/>
      <c r="Q37" s="3">
        <f>-0.511065818/100</f>
        <v>-5.1106581799999998E-3</v>
      </c>
      <c r="R37" s="3">
        <f>-2.42105409/100</f>
        <v>-2.4210540900000001E-2</v>
      </c>
    </row>
    <row r="38" spans="2:18" x14ac:dyDescent="0.35">
      <c r="B38" s="3"/>
      <c r="C38" s="3"/>
      <c r="D38" s="3"/>
    </row>
    <row r="39" spans="2:18" x14ac:dyDescent="0.35">
      <c r="B39" s="3"/>
      <c r="C39" s="3"/>
      <c r="D39" s="3"/>
    </row>
    <row r="40" spans="2:18" x14ac:dyDescent="0.35">
      <c r="B40" s="3"/>
      <c r="C40" s="3"/>
      <c r="D40" s="3"/>
    </row>
    <row r="41" spans="2:18" x14ac:dyDescent="0.35">
      <c r="B41" s="3"/>
      <c r="C41" s="3"/>
      <c r="D41" s="3"/>
      <c r="L41" s="3"/>
      <c r="M41" s="3"/>
      <c r="N41" s="3"/>
      <c r="O41" s="3"/>
    </row>
    <row r="42" spans="2:18" x14ac:dyDescent="0.35">
      <c r="B42" s="3"/>
      <c r="C42" s="3"/>
      <c r="D42" s="3"/>
      <c r="L42" s="3"/>
      <c r="M42" s="3"/>
      <c r="N42" s="3"/>
      <c r="O42" s="3"/>
    </row>
    <row r="43" spans="2:18" x14ac:dyDescent="0.35">
      <c r="B43" s="3"/>
      <c r="C43" s="3"/>
      <c r="D43" s="3"/>
      <c r="L43" s="3"/>
      <c r="M43" s="3"/>
      <c r="N43" s="3"/>
      <c r="O43" s="3"/>
    </row>
    <row r="44" spans="2:18" x14ac:dyDescent="0.35">
      <c r="B44" s="3"/>
      <c r="C44" s="3"/>
      <c r="D44" s="3"/>
      <c r="L44" s="3"/>
      <c r="M44" s="3"/>
      <c r="N44" s="3"/>
      <c r="O44" s="3"/>
    </row>
    <row r="45" spans="2:18" x14ac:dyDescent="0.35">
      <c r="B45" s="3"/>
      <c r="C45" s="3"/>
      <c r="D45" s="3"/>
      <c r="L45" s="3"/>
      <c r="M45" s="3"/>
      <c r="N45" s="3"/>
      <c r="O45" s="3"/>
    </row>
    <row r="46" spans="2:18" x14ac:dyDescent="0.35">
      <c r="B46" s="3"/>
      <c r="C46" s="3"/>
      <c r="D46" s="3"/>
      <c r="L46" s="3"/>
      <c r="M46" s="3"/>
      <c r="N46" s="3"/>
      <c r="O46" s="3"/>
    </row>
    <row r="47" spans="2:18" x14ac:dyDescent="0.35">
      <c r="B47" s="3"/>
      <c r="C47" s="3"/>
      <c r="D47" s="3"/>
      <c r="L47" s="3"/>
      <c r="M47" s="3"/>
      <c r="N47" s="3"/>
      <c r="O47" s="3"/>
    </row>
    <row r="48" spans="2:18" x14ac:dyDescent="0.35">
      <c r="B48" s="3"/>
      <c r="C48" s="3"/>
      <c r="D48" s="3"/>
    </row>
  </sheetData>
  <phoneticPr fontId="9" type="noConversion"/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49C4-6D27-46E7-AD96-379B0B8FB212}">
  <sheetPr codeName="Sheet24"/>
  <dimension ref="B2:F11"/>
  <sheetViews>
    <sheetView showGridLines="0" zoomScaleNormal="100" workbookViewId="0">
      <selection activeCell="S11" sqref="S11"/>
    </sheetView>
  </sheetViews>
  <sheetFormatPr defaultColWidth="8.7265625" defaultRowHeight="14.5" x14ac:dyDescent="0.35"/>
  <cols>
    <col min="1" max="1" width="8.7265625" style="16"/>
    <col min="2" max="3" width="8.7265625" style="16" customWidth="1"/>
    <col min="4" max="16384" width="8.7265625" style="16"/>
  </cols>
  <sheetData>
    <row r="2" spans="2:6" x14ac:dyDescent="0.35">
      <c r="B2" s="17" t="s">
        <v>332</v>
      </c>
    </row>
    <row r="3" spans="2:6" x14ac:dyDescent="0.35">
      <c r="B3" s="16" t="s">
        <v>22</v>
      </c>
    </row>
    <row r="5" spans="2:6" x14ac:dyDescent="0.35">
      <c r="B5" s="21"/>
      <c r="C5" s="27" t="s">
        <v>308</v>
      </c>
      <c r="D5" s="23" t="s">
        <v>5</v>
      </c>
      <c r="E5" s="23" t="s">
        <v>6</v>
      </c>
      <c r="F5" s="23" t="s">
        <v>7</v>
      </c>
    </row>
    <row r="6" spans="2:6" x14ac:dyDescent="0.35">
      <c r="B6" s="89" t="s">
        <v>284</v>
      </c>
      <c r="C6" s="21" t="s">
        <v>328</v>
      </c>
      <c r="D6" s="28">
        <v>-8.7260300000000001E-4</v>
      </c>
      <c r="E6" s="28">
        <v>-1.3367749999999999E-3</v>
      </c>
      <c r="F6" s="28">
        <v>-2.6421750000000001E-3</v>
      </c>
    </row>
    <row r="7" spans="2:6" x14ac:dyDescent="0.35">
      <c r="B7" s="89"/>
      <c r="C7" s="21" t="s">
        <v>329</v>
      </c>
      <c r="D7" s="28">
        <v>-7.6453600000000001E-4</v>
      </c>
      <c r="E7" s="28">
        <v>-1.140835E-3</v>
      </c>
      <c r="F7" s="28">
        <v>-1.9074230000000001E-3</v>
      </c>
    </row>
    <row r="8" spans="2:6" x14ac:dyDescent="0.35">
      <c r="B8" s="89" t="s">
        <v>198</v>
      </c>
      <c r="C8" s="21" t="s">
        <v>328</v>
      </c>
      <c r="D8" s="28">
        <v>-2.7914179999999999E-3</v>
      </c>
      <c r="E8" s="28">
        <v>-5.6582330000000004E-3</v>
      </c>
      <c r="F8" s="28">
        <v>-1.7911769000000001E-2</v>
      </c>
    </row>
    <row r="9" spans="2:6" x14ac:dyDescent="0.35">
      <c r="B9" s="89"/>
      <c r="C9" s="21" t="s">
        <v>329</v>
      </c>
      <c r="D9" s="28">
        <v>-4.4340680000000002E-3</v>
      </c>
      <c r="E9" s="28">
        <v>-1.1592801E-2</v>
      </c>
      <c r="F9" s="28">
        <v>-2.6991575E-2</v>
      </c>
    </row>
    <row r="10" spans="2:6" x14ac:dyDescent="0.35">
      <c r="B10" s="89" t="s">
        <v>285</v>
      </c>
      <c r="C10" s="21" t="s">
        <v>328</v>
      </c>
      <c r="D10" s="28">
        <v>-2.4302238E-2</v>
      </c>
      <c r="E10" s="28">
        <v>-4.8566667000000001E-2</v>
      </c>
      <c r="F10" s="28">
        <v>-8.6760100000000007E-2</v>
      </c>
    </row>
    <row r="11" spans="2:6" x14ac:dyDescent="0.35">
      <c r="B11" s="89"/>
      <c r="C11" s="21" t="s">
        <v>329</v>
      </c>
      <c r="D11" s="28">
        <v>-1.317562E-3</v>
      </c>
      <c r="E11" s="28">
        <v>-2.6512480000000001E-3</v>
      </c>
      <c r="F11" s="28">
        <v>-4.7964150000000001E-3</v>
      </c>
    </row>
  </sheetData>
  <mergeCells count="3">
    <mergeCell ref="B6:B7"/>
    <mergeCell ref="B8:B9"/>
    <mergeCell ref="B10:B11"/>
  </mergeCell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54B60-354E-40E6-8B86-DB5C43F3DF6D}">
  <sheetPr codeName="Sheet25"/>
  <dimension ref="B2:G23"/>
  <sheetViews>
    <sheetView showGridLines="0" workbookViewId="0">
      <selection activeCell="J20" sqref="J20"/>
    </sheetView>
  </sheetViews>
  <sheetFormatPr defaultColWidth="8.7265625" defaultRowHeight="14.5" x14ac:dyDescent="0.35"/>
  <cols>
    <col min="1" max="1" width="8.7265625" style="16"/>
    <col min="2" max="12" width="8.7265625" style="16" customWidth="1"/>
    <col min="13" max="16384" width="8.7265625" style="16"/>
  </cols>
  <sheetData>
    <row r="2" spans="2:7" x14ac:dyDescent="0.35">
      <c r="B2" s="17" t="s">
        <v>333</v>
      </c>
    </row>
    <row r="3" spans="2:7" x14ac:dyDescent="0.35">
      <c r="B3" s="16" t="s">
        <v>334</v>
      </c>
    </row>
    <row r="5" spans="2:7" x14ac:dyDescent="0.35">
      <c r="B5" s="26" t="s">
        <v>101</v>
      </c>
      <c r="C5" s="59" t="s">
        <v>14</v>
      </c>
      <c r="D5" s="59" t="s">
        <v>335</v>
      </c>
      <c r="E5" s="59" t="s">
        <v>118</v>
      </c>
      <c r="F5" s="59" t="s">
        <v>336</v>
      </c>
      <c r="G5" s="59" t="s">
        <v>121</v>
      </c>
    </row>
    <row r="6" spans="2:7" x14ac:dyDescent="0.35">
      <c r="B6" s="60" t="s">
        <v>5</v>
      </c>
      <c r="C6" s="60" t="s">
        <v>284</v>
      </c>
      <c r="D6" s="60" t="s">
        <v>337</v>
      </c>
      <c r="E6" s="61">
        <v>-0.82506228299999995</v>
      </c>
      <c r="F6" s="61">
        <v>-0.56511061600000001</v>
      </c>
      <c r="G6" s="61">
        <v>-0.38932597099999999</v>
      </c>
    </row>
    <row r="7" spans="2:7" x14ac:dyDescent="0.35">
      <c r="B7" s="60" t="s">
        <v>5</v>
      </c>
      <c r="C7" s="60" t="s">
        <v>198</v>
      </c>
      <c r="D7" s="60" t="s">
        <v>337</v>
      </c>
      <c r="E7" s="61">
        <v>-0.77559228599999996</v>
      </c>
      <c r="F7" s="61">
        <v>-0.77227868600000005</v>
      </c>
      <c r="G7" s="61">
        <v>-0.41487182299999997</v>
      </c>
    </row>
    <row r="8" spans="2:7" x14ac:dyDescent="0.35">
      <c r="B8" s="60" t="s">
        <v>5</v>
      </c>
      <c r="C8" s="60" t="s">
        <v>285</v>
      </c>
      <c r="D8" s="60" t="s">
        <v>337</v>
      </c>
      <c r="E8" s="61">
        <v>-6.2731590649999998</v>
      </c>
      <c r="F8" s="61">
        <v>-5.2880462660000003</v>
      </c>
      <c r="G8" s="61">
        <v>-4.2568709699999996</v>
      </c>
    </row>
    <row r="9" spans="2:7" x14ac:dyDescent="0.35">
      <c r="B9" s="60" t="s">
        <v>6</v>
      </c>
      <c r="C9" s="60" t="s">
        <v>284</v>
      </c>
      <c r="D9" s="60" t="s">
        <v>337</v>
      </c>
      <c r="E9" s="61">
        <v>-2.1603610600000001</v>
      </c>
      <c r="F9" s="61">
        <v>-1.40223722</v>
      </c>
      <c r="G9" s="61">
        <v>-0.96770408699999999</v>
      </c>
    </row>
    <row r="10" spans="2:7" x14ac:dyDescent="0.35">
      <c r="B10" s="60" t="s">
        <v>6</v>
      </c>
      <c r="C10" s="60" t="s">
        <v>198</v>
      </c>
      <c r="D10" s="60" t="s">
        <v>337</v>
      </c>
      <c r="E10" s="61">
        <v>-1.832675037</v>
      </c>
      <c r="F10" s="61">
        <v>-1.832675037</v>
      </c>
      <c r="G10" s="61">
        <v>-1.0058482070000001</v>
      </c>
    </row>
    <row r="11" spans="2:7" x14ac:dyDescent="0.35">
      <c r="B11" s="60" t="s">
        <v>6</v>
      </c>
      <c r="C11" s="60" t="s">
        <v>285</v>
      </c>
      <c r="D11" s="60" t="s">
        <v>337</v>
      </c>
      <c r="E11" s="61">
        <v>-8.459225773</v>
      </c>
      <c r="F11" s="61">
        <v>-7.5007313370000004</v>
      </c>
      <c r="G11" s="61">
        <v>-6.646403963</v>
      </c>
    </row>
    <row r="12" spans="2:7" x14ac:dyDescent="0.35">
      <c r="B12" s="60" t="s">
        <v>7</v>
      </c>
      <c r="C12" s="60" t="s">
        <v>284</v>
      </c>
      <c r="D12" s="60" t="s">
        <v>337</v>
      </c>
      <c r="E12" s="61">
        <v>-6.8099174470000001</v>
      </c>
      <c r="F12" s="61">
        <v>-4.6623098350000003</v>
      </c>
      <c r="G12" s="61">
        <v>-2.9285121410000001</v>
      </c>
    </row>
    <row r="13" spans="2:7" x14ac:dyDescent="0.35">
      <c r="B13" s="60" t="s">
        <v>7</v>
      </c>
      <c r="C13" s="60" t="s">
        <v>198</v>
      </c>
      <c r="D13" s="60" t="s">
        <v>337</v>
      </c>
      <c r="E13" s="61">
        <v>-5.0618142209999997</v>
      </c>
      <c r="F13" s="61">
        <v>-4.9904805510000001</v>
      </c>
      <c r="G13" s="61">
        <v>-2.893168583</v>
      </c>
    </row>
    <row r="14" spans="2:7" x14ac:dyDescent="0.35">
      <c r="B14" s="60" t="s">
        <v>7</v>
      </c>
      <c r="C14" s="60" t="s">
        <v>285</v>
      </c>
      <c r="D14" s="60" t="s">
        <v>337</v>
      </c>
      <c r="E14" s="61">
        <v>-18.639642519999999</v>
      </c>
      <c r="F14" s="61">
        <v>-17.295735820000001</v>
      </c>
      <c r="G14" s="61">
        <v>-15.7500973</v>
      </c>
    </row>
    <row r="15" spans="2:7" x14ac:dyDescent="0.35">
      <c r="B15" s="60" t="s">
        <v>5</v>
      </c>
      <c r="C15" s="60" t="s">
        <v>284</v>
      </c>
      <c r="D15" s="60" t="s">
        <v>338</v>
      </c>
      <c r="E15" s="61">
        <v>-0.20799416100000001</v>
      </c>
      <c r="F15" s="61">
        <v>-9.5529942000000007E-2</v>
      </c>
      <c r="G15" s="61">
        <v>-5.2805036E-2</v>
      </c>
    </row>
    <row r="16" spans="2:7" x14ac:dyDescent="0.35">
      <c r="B16" s="60" t="s">
        <v>5</v>
      </c>
      <c r="C16" s="60" t="s">
        <v>198</v>
      </c>
      <c r="D16" s="60" t="s">
        <v>338</v>
      </c>
      <c r="E16" s="61">
        <v>-1.213456748</v>
      </c>
      <c r="F16" s="61">
        <v>-0.78543192799999995</v>
      </c>
      <c r="G16" s="61">
        <v>-0.78543192799999995</v>
      </c>
    </row>
    <row r="17" spans="2:7" x14ac:dyDescent="0.35">
      <c r="B17" s="60" t="s">
        <v>5</v>
      </c>
      <c r="C17" s="60" t="s">
        <v>285</v>
      </c>
      <c r="D17" s="60" t="s">
        <v>338</v>
      </c>
      <c r="E17" s="61">
        <v>-4.7119574049999997</v>
      </c>
      <c r="F17" s="61">
        <v>-3.5895581679999999</v>
      </c>
      <c r="G17" s="61">
        <v>-2.9194789270000001</v>
      </c>
    </row>
    <row r="18" spans="2:7" x14ac:dyDescent="0.35">
      <c r="B18" s="60" t="s">
        <v>6</v>
      </c>
      <c r="C18" s="60" t="s">
        <v>284</v>
      </c>
      <c r="D18" s="60" t="s">
        <v>338</v>
      </c>
      <c r="E18" s="61">
        <v>-0.327059506</v>
      </c>
      <c r="F18" s="61">
        <v>-0.15795204900000001</v>
      </c>
      <c r="G18" s="61">
        <v>-9.2760873999999993E-2</v>
      </c>
    </row>
    <row r="19" spans="2:7" x14ac:dyDescent="0.35">
      <c r="B19" s="60" t="s">
        <v>6</v>
      </c>
      <c r="C19" s="60" t="s">
        <v>198</v>
      </c>
      <c r="D19" s="60" t="s">
        <v>338</v>
      </c>
      <c r="E19" s="61">
        <v>-1.942721549</v>
      </c>
      <c r="F19" s="61">
        <v>-1.3475862199999999</v>
      </c>
      <c r="G19" s="61">
        <v>-1.3475862199999999</v>
      </c>
    </row>
    <row r="20" spans="2:7" x14ac:dyDescent="0.35">
      <c r="B20" s="60" t="s">
        <v>6</v>
      </c>
      <c r="C20" s="60" t="s">
        <v>285</v>
      </c>
      <c r="D20" s="60" t="s">
        <v>338</v>
      </c>
      <c r="E20" s="61">
        <v>-8.5881501169999996</v>
      </c>
      <c r="F20" s="61">
        <v>-6.6713177410000002</v>
      </c>
      <c r="G20" s="61">
        <v>-5.4397379309999998</v>
      </c>
    </row>
    <row r="21" spans="2:7" x14ac:dyDescent="0.35">
      <c r="B21" s="60" t="s">
        <v>7</v>
      </c>
      <c r="C21" s="60" t="s">
        <v>284</v>
      </c>
      <c r="D21" s="60" t="s">
        <v>338</v>
      </c>
      <c r="E21" s="61">
        <v>-0.63282306399999999</v>
      </c>
      <c r="F21" s="61">
        <v>-0.31018137400000001</v>
      </c>
      <c r="G21" s="61">
        <v>-0.19230441700000001</v>
      </c>
    </row>
    <row r="22" spans="2:7" x14ac:dyDescent="0.35">
      <c r="B22" s="60" t="s">
        <v>7</v>
      </c>
      <c r="C22" s="60" t="s">
        <v>198</v>
      </c>
      <c r="D22" s="60" t="s">
        <v>338</v>
      </c>
      <c r="E22" s="61">
        <v>-3.7792505919999999</v>
      </c>
      <c r="F22" s="61">
        <v>-2.807623156</v>
      </c>
      <c r="G22" s="61">
        <v>-2.807623156</v>
      </c>
    </row>
    <row r="23" spans="2:7" x14ac:dyDescent="0.35">
      <c r="B23" s="60" t="s">
        <v>7</v>
      </c>
      <c r="C23" s="60" t="s">
        <v>285</v>
      </c>
      <c r="D23" s="60" t="s">
        <v>338</v>
      </c>
      <c r="E23" s="61">
        <v>-13.66740424</v>
      </c>
      <c r="F23" s="61">
        <v>-10.90554569</v>
      </c>
      <c r="G23" s="61">
        <v>-8.7109330830000005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E9F38-CAA6-4678-80E9-DE847AB40B70}">
  <sheetPr>
    <tabColor theme="4"/>
  </sheetPr>
  <dimension ref="A1"/>
  <sheetViews>
    <sheetView showGridLines="0" workbookViewId="0">
      <selection activeCell="J12" sqref="J12"/>
    </sheetView>
  </sheetViews>
  <sheetFormatPr defaultRowHeight="14.5" x14ac:dyDescent="0.35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6B0C-255B-4CF0-85AF-E25223CB1E33}">
  <sheetPr codeName="Sheet26"/>
  <dimension ref="B2:D8"/>
  <sheetViews>
    <sheetView showGridLines="0" zoomScaleNormal="115" workbookViewId="0">
      <selection activeCell="J18" sqref="J18"/>
    </sheetView>
  </sheetViews>
  <sheetFormatPr defaultRowHeight="14.5" x14ac:dyDescent="0.35"/>
  <cols>
    <col min="3" max="4" width="8.7265625" customWidth="1"/>
  </cols>
  <sheetData>
    <row r="2" spans="2:4" x14ac:dyDescent="0.35">
      <c r="B2" s="7" t="s">
        <v>339</v>
      </c>
    </row>
    <row r="3" spans="2:4" x14ac:dyDescent="0.35">
      <c r="B3" t="s">
        <v>48</v>
      </c>
    </row>
    <row r="5" spans="2:4" x14ac:dyDescent="0.35">
      <c r="B5" s="31" t="s">
        <v>101</v>
      </c>
      <c r="C5" s="31" t="s">
        <v>340</v>
      </c>
      <c r="D5" s="31" t="s">
        <v>341</v>
      </c>
    </row>
    <row r="6" spans="2:4" x14ac:dyDescent="0.35">
      <c r="B6" s="24" t="s">
        <v>5</v>
      </c>
      <c r="C6" s="44">
        <v>5.0226E-2</v>
      </c>
      <c r="D6" s="44">
        <v>5.5929999999999999E-3</v>
      </c>
    </row>
    <row r="7" spans="2:4" x14ac:dyDescent="0.35">
      <c r="B7" s="24" t="s">
        <v>6</v>
      </c>
      <c r="C7" s="44">
        <v>6.5130999999999994E-2</v>
      </c>
      <c r="D7" s="44">
        <v>6.9750000000000003E-3</v>
      </c>
    </row>
    <row r="8" spans="2:4" x14ac:dyDescent="0.35">
      <c r="B8" s="24" t="s">
        <v>7</v>
      </c>
      <c r="C8" s="44">
        <v>0.124458</v>
      </c>
      <c r="D8" s="44">
        <v>1.2732E-2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8DF-B536-4771-AD8C-2FA2E88020DB}">
  <sheetPr codeName="Sheet27"/>
  <dimension ref="B2:E23"/>
  <sheetViews>
    <sheetView showGridLines="0" workbookViewId="0">
      <selection activeCell="J19" sqref="J19"/>
    </sheetView>
  </sheetViews>
  <sheetFormatPr defaultRowHeight="14.5" x14ac:dyDescent="0.35"/>
  <cols>
    <col min="2" max="4" width="8.7265625" customWidth="1"/>
    <col min="5" max="5" width="8.7265625" style="12" customWidth="1"/>
    <col min="6" max="11" width="8.7265625" customWidth="1"/>
  </cols>
  <sheetData>
    <row r="2" spans="2:5" x14ac:dyDescent="0.35">
      <c r="B2" s="7" t="s">
        <v>342</v>
      </c>
    </row>
    <row r="3" spans="2:5" x14ac:dyDescent="0.35">
      <c r="B3" t="s">
        <v>22</v>
      </c>
    </row>
    <row r="5" spans="2:5" x14ac:dyDescent="0.35">
      <c r="B5" s="23" t="s">
        <v>101</v>
      </c>
      <c r="C5" s="23" t="s">
        <v>308</v>
      </c>
      <c r="D5" s="23" t="s">
        <v>343</v>
      </c>
      <c r="E5" s="23" t="s">
        <v>344</v>
      </c>
    </row>
    <row r="6" spans="2:5" x14ac:dyDescent="0.35">
      <c r="B6" s="90" t="s">
        <v>6</v>
      </c>
      <c r="C6" s="24" t="s">
        <v>345</v>
      </c>
      <c r="D6" s="24" t="s">
        <v>346</v>
      </c>
      <c r="E6" s="29">
        <v>2.4934684325220949E-2</v>
      </c>
    </row>
    <row r="7" spans="2:5" x14ac:dyDescent="0.35">
      <c r="B7" s="90"/>
      <c r="C7" s="24" t="s">
        <v>345</v>
      </c>
      <c r="D7" s="24" t="s">
        <v>347</v>
      </c>
      <c r="E7" s="29">
        <v>0.12010781028481106</v>
      </c>
    </row>
    <row r="8" spans="2:5" x14ac:dyDescent="0.35">
      <c r="B8" s="90"/>
      <c r="C8" s="24" t="s">
        <v>345</v>
      </c>
      <c r="D8" s="24" t="s">
        <v>348</v>
      </c>
      <c r="E8" s="29">
        <v>0.4506392230516918</v>
      </c>
    </row>
    <row r="9" spans="2:5" x14ac:dyDescent="0.35">
      <c r="B9" s="90"/>
      <c r="C9" s="24" t="s">
        <v>345</v>
      </c>
      <c r="D9" s="24" t="s">
        <v>349</v>
      </c>
      <c r="E9" s="29">
        <v>7.262726044399663E-2</v>
      </c>
    </row>
    <row r="10" spans="2:5" x14ac:dyDescent="0.35">
      <c r="B10" s="90"/>
      <c r="C10" s="24" t="s">
        <v>350</v>
      </c>
      <c r="D10" s="24" t="s">
        <v>348</v>
      </c>
      <c r="E10" s="29">
        <v>0.27540293946505395</v>
      </c>
    </row>
    <row r="11" spans="2:5" x14ac:dyDescent="0.35">
      <c r="B11" s="90"/>
      <c r="C11" s="24" t="s">
        <v>350</v>
      </c>
      <c r="D11" s="24" t="s">
        <v>349</v>
      </c>
      <c r="E11" s="29">
        <v>5.6288082429225637E-2</v>
      </c>
    </row>
    <row r="12" spans="2:5" x14ac:dyDescent="0.35">
      <c r="B12" s="90" t="s">
        <v>7</v>
      </c>
      <c r="C12" s="24" t="s">
        <v>345</v>
      </c>
      <c r="D12" s="24" t="s">
        <v>346</v>
      </c>
      <c r="E12" s="29">
        <v>1.4870859825730717E-2</v>
      </c>
    </row>
    <row r="13" spans="2:5" x14ac:dyDescent="0.35">
      <c r="B13" s="90"/>
      <c r="C13" s="24" t="s">
        <v>345</v>
      </c>
      <c r="D13" s="24" t="s">
        <v>347</v>
      </c>
      <c r="E13" s="29">
        <v>7.0447286144867879E-2</v>
      </c>
    </row>
    <row r="14" spans="2:5" x14ac:dyDescent="0.35">
      <c r="B14" s="90"/>
      <c r="C14" s="24" t="s">
        <v>345</v>
      </c>
      <c r="D14" s="24" t="s">
        <v>348</v>
      </c>
      <c r="E14" s="29">
        <v>0.55188348276335231</v>
      </c>
    </row>
    <row r="15" spans="2:5" x14ac:dyDescent="0.35">
      <c r="B15" s="90"/>
      <c r="C15" s="24" t="s">
        <v>345</v>
      </c>
      <c r="D15" s="24" t="s">
        <v>349</v>
      </c>
      <c r="E15" s="29">
        <v>9.5834268382315374E-2</v>
      </c>
    </row>
    <row r="16" spans="2:5" x14ac:dyDescent="0.35">
      <c r="B16" s="90"/>
      <c r="C16" s="24" t="s">
        <v>350</v>
      </c>
      <c r="D16" s="24" t="s">
        <v>348</v>
      </c>
      <c r="E16" s="29">
        <v>0.21579088376979913</v>
      </c>
    </row>
    <row r="17" spans="2:5" x14ac:dyDescent="0.35">
      <c r="B17" s="90"/>
      <c r="C17" s="24" t="s">
        <v>350</v>
      </c>
      <c r="D17" s="24" t="s">
        <v>349</v>
      </c>
      <c r="E17" s="29">
        <v>5.1173219113934548E-2</v>
      </c>
    </row>
    <row r="18" spans="2:5" x14ac:dyDescent="0.35">
      <c r="B18" s="90" t="s">
        <v>5</v>
      </c>
      <c r="C18" s="24" t="s">
        <v>345</v>
      </c>
      <c r="D18" s="24" t="s">
        <v>346</v>
      </c>
      <c r="E18" s="29">
        <v>4.1185553252850234E-2</v>
      </c>
    </row>
    <row r="19" spans="2:5" x14ac:dyDescent="0.35">
      <c r="B19" s="90"/>
      <c r="C19" s="24" t="s">
        <v>345</v>
      </c>
      <c r="D19" s="24" t="s">
        <v>347</v>
      </c>
      <c r="E19" s="29">
        <v>0.19838478076691293</v>
      </c>
    </row>
    <row r="20" spans="2:5" x14ac:dyDescent="0.35">
      <c r="B20" s="90"/>
      <c r="C20" s="24" t="s">
        <v>345</v>
      </c>
      <c r="D20" s="24" t="s">
        <v>348</v>
      </c>
      <c r="E20" s="29">
        <v>0.43069710676388068</v>
      </c>
    </row>
    <row r="21" spans="2:5" x14ac:dyDescent="0.35">
      <c r="B21" s="90"/>
      <c r="C21" s="24" t="s">
        <v>345</v>
      </c>
      <c r="D21" s="24" t="s">
        <v>349</v>
      </c>
      <c r="E21" s="29">
        <v>6.3716563097120635E-2</v>
      </c>
    </row>
    <row r="22" spans="2:5" x14ac:dyDescent="0.35">
      <c r="B22" s="90"/>
      <c r="C22" s="24" t="s">
        <v>350</v>
      </c>
      <c r="D22" s="24" t="s">
        <v>348</v>
      </c>
      <c r="E22" s="29">
        <v>0.22749570006029002</v>
      </c>
    </row>
    <row r="23" spans="2:5" x14ac:dyDescent="0.35">
      <c r="B23" s="90"/>
      <c r="C23" s="24" t="s">
        <v>350</v>
      </c>
      <c r="D23" s="24" t="s">
        <v>349</v>
      </c>
      <c r="E23" s="29">
        <v>3.8520296058945525E-2</v>
      </c>
    </row>
  </sheetData>
  <mergeCells count="3">
    <mergeCell ref="B18:B23"/>
    <mergeCell ref="B6:B11"/>
    <mergeCell ref="B12:B1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E9E2-BF19-4778-BD4C-BC474BCB9634}">
  <sheetPr codeName="Sheet2"/>
  <dimension ref="B2:E18"/>
  <sheetViews>
    <sheetView showGridLines="0" zoomScaleNormal="100" workbookViewId="0">
      <selection activeCell="Q14" sqref="Q14"/>
    </sheetView>
  </sheetViews>
  <sheetFormatPr defaultColWidth="8.7265625" defaultRowHeight="14.5" x14ac:dyDescent="0.35"/>
  <cols>
    <col min="1" max="16384" width="8.7265625" style="16"/>
  </cols>
  <sheetData>
    <row r="2" spans="2:5" x14ac:dyDescent="0.35">
      <c r="B2" s="17" t="s">
        <v>32</v>
      </c>
    </row>
    <row r="3" spans="2:5" x14ac:dyDescent="0.35">
      <c r="B3" s="16" t="s">
        <v>2</v>
      </c>
    </row>
    <row r="5" spans="2:5" x14ac:dyDescent="0.35">
      <c r="B5" s="21"/>
      <c r="C5" s="34" t="s">
        <v>33</v>
      </c>
      <c r="D5" s="34" t="s">
        <v>34</v>
      </c>
      <c r="E5" s="34" t="s">
        <v>35</v>
      </c>
    </row>
    <row r="6" spans="2:5" x14ac:dyDescent="0.35">
      <c r="B6" s="21" t="s">
        <v>36</v>
      </c>
      <c r="C6" s="28">
        <v>-0.11381754771420094</v>
      </c>
      <c r="D6" s="28">
        <v>-2.7336661000000095E-2</v>
      </c>
      <c r="E6" s="28">
        <v>-0.14115420871420103</v>
      </c>
    </row>
    <row r="7" spans="2:5" x14ac:dyDescent="0.35">
      <c r="B7" s="21" t="s">
        <v>37</v>
      </c>
      <c r="C7" s="28">
        <v>-0.13503823979949003</v>
      </c>
      <c r="D7" s="28">
        <v>-7.9869806999999904E-2</v>
      </c>
      <c r="E7" s="28">
        <v>-0.21490804679948994</v>
      </c>
    </row>
    <row r="8" spans="2:5" x14ac:dyDescent="0.35">
      <c r="B8" s="21" t="s">
        <v>38</v>
      </c>
      <c r="C8" s="28">
        <v>-0.17134384283107496</v>
      </c>
      <c r="D8" s="28">
        <v>-3.6353827999999977E-2</v>
      </c>
      <c r="E8" s="28">
        <v>-0.20769767083107493</v>
      </c>
    </row>
    <row r="9" spans="2:5" x14ac:dyDescent="0.35">
      <c r="B9" s="21" t="s">
        <v>39</v>
      </c>
      <c r="C9" s="28">
        <v>-9.9495838611570964E-2</v>
      </c>
      <c r="D9" s="28">
        <v>-8.0538365999999972E-2</v>
      </c>
      <c r="E9" s="28">
        <v>-0.18003420461157094</v>
      </c>
    </row>
    <row r="10" spans="2:5" x14ac:dyDescent="0.35">
      <c r="B10" s="21" t="s">
        <v>40</v>
      </c>
      <c r="C10" s="28">
        <v>-9.9368194506461061E-2</v>
      </c>
      <c r="D10" s="28">
        <v>-7.0703966999999812E-2</v>
      </c>
      <c r="E10" s="28">
        <v>-0.17007216150646087</v>
      </c>
    </row>
    <row r="11" spans="2:5" x14ac:dyDescent="0.35">
      <c r="B11" s="21" t="s">
        <v>41</v>
      </c>
      <c r="C11" s="28">
        <v>-9.1395250410735929E-2</v>
      </c>
      <c r="D11" s="28">
        <v>-1.4891755000000062E-2</v>
      </c>
      <c r="E11" s="28">
        <v>-0.10628700541073599</v>
      </c>
    </row>
    <row r="12" spans="2:5" x14ac:dyDescent="0.35">
      <c r="B12" s="21" t="s">
        <v>42</v>
      </c>
      <c r="C12" s="28">
        <v>-0.11973149994964305</v>
      </c>
      <c r="D12" s="28">
        <v>-1.0854286999999907E-2</v>
      </c>
      <c r="E12" s="28">
        <v>-0.13058578694964296</v>
      </c>
    </row>
    <row r="13" spans="2:5" x14ac:dyDescent="0.35">
      <c r="B13" s="21" t="s">
        <v>43</v>
      </c>
      <c r="C13" s="28">
        <v>-0.14247927274954597</v>
      </c>
      <c r="D13" s="28">
        <v>-6.1284668999999958E-2</v>
      </c>
      <c r="E13" s="28">
        <v>-0.20376394174954593</v>
      </c>
    </row>
    <row r="14" spans="2:5" x14ac:dyDescent="0.35">
      <c r="B14" s="21" t="s">
        <v>44</v>
      </c>
      <c r="C14" s="28">
        <v>-0.10338770588156998</v>
      </c>
      <c r="D14" s="28">
        <v>-1.5584178000000115E-2</v>
      </c>
      <c r="E14" s="28">
        <v>-0.1189718838815701</v>
      </c>
    </row>
    <row r="15" spans="2:5" x14ac:dyDescent="0.35">
      <c r="B15" s="21" t="s">
        <v>45</v>
      </c>
      <c r="C15" s="28">
        <v>-7.1463039434799924E-2</v>
      </c>
      <c r="D15" s="28">
        <v>-3.908031000000145E-3</v>
      </c>
      <c r="E15" s="28">
        <v>-7.5371070434800069E-2</v>
      </c>
    </row>
    <row r="16" spans="2:5" x14ac:dyDescent="0.35">
      <c r="B16" s="21" t="s">
        <v>46</v>
      </c>
      <c r="C16" s="28">
        <v>-8.3141616093234921E-2</v>
      </c>
      <c r="D16" s="28">
        <v>-9.5860358000000364E-3</v>
      </c>
      <c r="E16" s="28">
        <v>-9.2727651893234952E-2</v>
      </c>
    </row>
    <row r="17" s="16" customFormat="1" x14ac:dyDescent="0.35"/>
    <row r="18" s="16" customFormat="1" x14ac:dyDescent="0.3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13C88-1FA5-45B7-86D1-C519EBE177E4}">
  <sheetPr>
    <tabColor theme="4"/>
  </sheetPr>
  <dimension ref="A1"/>
  <sheetViews>
    <sheetView showGridLines="0" workbookViewId="0">
      <selection activeCell="G17" sqref="G17"/>
    </sheetView>
  </sheetViews>
  <sheetFormatPr defaultRowHeight="14.5" x14ac:dyDescent="0.3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5F671-1334-4D9B-9878-D1BEDD2387BE}">
  <sheetPr codeName="Sheet7"/>
  <dimension ref="B2:I12"/>
  <sheetViews>
    <sheetView showGridLines="0" zoomScaleNormal="100" workbookViewId="0"/>
  </sheetViews>
  <sheetFormatPr defaultRowHeight="14.5" x14ac:dyDescent="0.35"/>
  <cols>
    <col min="4" max="4" width="8.81640625" bestFit="1" customWidth="1"/>
    <col min="5" max="7" width="8.81640625" customWidth="1"/>
    <col min="9" max="9" width="8.81640625" bestFit="1" customWidth="1"/>
  </cols>
  <sheetData>
    <row r="2" spans="2:9" x14ac:dyDescent="0.35">
      <c r="B2" s="7" t="s">
        <v>47</v>
      </c>
    </row>
    <row r="3" spans="2:9" x14ac:dyDescent="0.35">
      <c r="B3" t="s">
        <v>48</v>
      </c>
    </row>
    <row r="5" spans="2:9" x14ac:dyDescent="0.35">
      <c r="B5" s="31"/>
      <c r="C5" s="65">
        <v>44531</v>
      </c>
      <c r="D5" s="65">
        <v>44926</v>
      </c>
      <c r="E5" s="65">
        <v>44986</v>
      </c>
      <c r="F5" s="65">
        <v>45078</v>
      </c>
      <c r="G5" s="65">
        <v>45170</v>
      </c>
      <c r="H5" s="65">
        <v>45291</v>
      </c>
      <c r="I5" s="65">
        <v>45352</v>
      </c>
    </row>
    <row r="6" spans="2:9" x14ac:dyDescent="0.35">
      <c r="B6" s="24" t="s">
        <v>49</v>
      </c>
      <c r="C6" s="32">
        <v>3.9010732999999997</v>
      </c>
      <c r="D6" s="32">
        <v>3.7029866999999994</v>
      </c>
      <c r="E6" s="32">
        <v>3.9837456000000002</v>
      </c>
      <c r="F6" s="32">
        <v>3.726972</v>
      </c>
      <c r="G6" s="32">
        <v>3.6322632000000001</v>
      </c>
      <c r="H6" s="32">
        <v>3.4956160000000001</v>
      </c>
      <c r="I6" s="32">
        <v>3.4580995999999997</v>
      </c>
    </row>
    <row r="7" spans="2:9" x14ac:dyDescent="0.35">
      <c r="B7" s="24" t="s">
        <v>50</v>
      </c>
      <c r="C7" s="32">
        <v>0.44508890000000001</v>
      </c>
      <c r="D7" s="32">
        <v>0.35137830000000003</v>
      </c>
      <c r="E7" s="32">
        <v>0.38730859999999995</v>
      </c>
      <c r="F7" s="32">
        <v>0.41410799999999998</v>
      </c>
      <c r="G7" s="32">
        <v>0.415908</v>
      </c>
      <c r="H7" s="32">
        <v>0.40964249999999996</v>
      </c>
      <c r="I7" s="32">
        <v>0.52987010000000001</v>
      </c>
    </row>
    <row r="8" spans="2:9" x14ac:dyDescent="0.35">
      <c r="B8" s="24" t="s">
        <v>51</v>
      </c>
      <c r="C8" s="32">
        <v>3.1156223000000001</v>
      </c>
      <c r="D8" s="32">
        <v>3.1353755999999997</v>
      </c>
      <c r="E8" s="32">
        <v>3.3751177999999999</v>
      </c>
      <c r="F8" s="32">
        <v>3.4508999999999999</v>
      </c>
      <c r="G8" s="32">
        <v>3.4659</v>
      </c>
      <c r="H8" s="32">
        <v>3.4956160000000001</v>
      </c>
      <c r="I8" s="32">
        <v>3.7090907</v>
      </c>
    </row>
    <row r="9" spans="2:9" x14ac:dyDescent="0.35">
      <c r="B9" s="24" t="s">
        <v>52</v>
      </c>
      <c r="C9" s="32">
        <v>15.8661102</v>
      </c>
      <c r="D9" s="32">
        <v>16.7039838</v>
      </c>
      <c r="E9" s="32">
        <v>17.124573099999999</v>
      </c>
      <c r="F9" s="32">
        <v>17.144071199999999</v>
      </c>
      <c r="G9" s="32">
        <v>17.190864000000001</v>
      </c>
      <c r="H9" s="32">
        <v>17.095746999999999</v>
      </c>
      <c r="I9" s="32">
        <v>17.402049599999998</v>
      </c>
    </row>
    <row r="10" spans="2:9" x14ac:dyDescent="0.35">
      <c r="B10" s="24" t="s">
        <v>53</v>
      </c>
      <c r="C10" s="32">
        <v>1.3876301</v>
      </c>
      <c r="D10" s="32">
        <v>1.8109497000000001</v>
      </c>
      <c r="E10" s="32">
        <v>1.6045641999999998</v>
      </c>
      <c r="F10" s="32">
        <v>1.7116464</v>
      </c>
      <c r="G10" s="32">
        <v>1.802268</v>
      </c>
      <c r="H10" s="32">
        <v>1.5293319999999999</v>
      </c>
      <c r="I10" s="32">
        <v>1.4780586999999998</v>
      </c>
    </row>
    <row r="11" spans="2:9" x14ac:dyDescent="0.35">
      <c r="B11" s="24" t="s">
        <v>54</v>
      </c>
      <c r="C11" s="32">
        <v>1.2043581999999999</v>
      </c>
      <c r="D11" s="32">
        <v>1.3244259</v>
      </c>
      <c r="E11" s="32">
        <v>1.1895906999999999</v>
      </c>
      <c r="F11" s="32">
        <v>1.1871095999999999</v>
      </c>
      <c r="G11" s="32">
        <v>1.2199968000000001</v>
      </c>
      <c r="H11" s="32">
        <v>1.2835464999999999</v>
      </c>
      <c r="I11" s="32">
        <v>1.3107312999999998</v>
      </c>
    </row>
    <row r="12" spans="2:9" x14ac:dyDescent="0.35">
      <c r="B12" s="24" t="s">
        <v>55</v>
      </c>
      <c r="C12" s="32">
        <v>26.181699999999999</v>
      </c>
      <c r="D12" s="32">
        <v>27.0291</v>
      </c>
      <c r="E12" s="32">
        <v>27.664899999999999</v>
      </c>
      <c r="F12" s="32">
        <v>27.607199999999999</v>
      </c>
      <c r="G12" s="32">
        <v>27.7272</v>
      </c>
      <c r="H12" s="32">
        <v>27.3095</v>
      </c>
      <c r="I12" s="32">
        <v>27.887899999999998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3C82D3364D04E8DD396BFBA30AAFE" ma:contentTypeVersion="15" ma:contentTypeDescription="Create a new document." ma:contentTypeScope="" ma:versionID="8c7b11faa34e088b9087ea5ff909830d">
  <xsd:schema xmlns:xsd="http://www.w3.org/2001/XMLSchema" xmlns:xs="http://www.w3.org/2001/XMLSchema" xmlns:p="http://schemas.microsoft.com/office/2006/metadata/properties" xmlns:ns1="http://schemas.microsoft.com/sharepoint/v3" xmlns:ns2="a220cb1e-f1b6-4909-a1fe-726b99635e13" xmlns:ns3="c03ceabe-97d1-4acf-baa9-cf73d3c4ad1c" targetNamespace="http://schemas.microsoft.com/office/2006/metadata/properties" ma:root="true" ma:fieldsID="249ba14ec6090faa87b99a5981cdd569" ns1:_="" ns2:_="" ns3:_="">
    <xsd:import namespace="http://schemas.microsoft.com/sharepoint/v3"/>
    <xsd:import namespace="a220cb1e-f1b6-4909-a1fe-726b99635e13"/>
    <xsd:import namespace="c03ceabe-97d1-4acf-baa9-cf73d3c4ad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0cb1e-f1b6-4909-a1fe-726b99635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9ef8c6-609c-46fa-9e5c-e4dc5d0a7c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eabe-97d1-4acf-baa9-cf73d3c4ad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c30b9af-3419-4ed4-b252-b9b051be2575}" ma:internalName="TaxCatchAll" ma:showField="CatchAllData" ma:web="c03ceabe-97d1-4acf-baa9-cf73d3c4ad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3ceabe-97d1-4acf-baa9-cf73d3c4ad1c" xsi:nil="true"/>
    <lcf76f155ced4ddcb4097134ff3c332f xmlns="a220cb1e-f1b6-4909-a1fe-726b99635e13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4A9685-09BE-4450-9F5F-DE64EE4DD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220cb1e-f1b6-4909-a1fe-726b99635e13"/>
    <ds:schemaRef ds:uri="c03ceabe-97d1-4acf-baa9-cf73d3c4ad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6E387D-4453-4497-A766-2634A0697E86}">
  <ds:schemaRefs>
    <ds:schemaRef ds:uri="http://purl.org/dc/elements/1.1/"/>
    <ds:schemaRef ds:uri="http://purl.org/dc/terms/"/>
    <ds:schemaRef ds:uri="http://schemas.openxmlformats.org/package/2006/metadata/core-properties"/>
    <ds:schemaRef ds:uri="c03ceabe-97d1-4acf-baa9-cf73d3c4ad1c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a220cb1e-f1b6-4909-a1fe-726b99635e13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F28375-9556-4170-BF7D-1FDBE164C8C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c7eb9de-735b-4a68-8fe4-c9c62709b012}" enabled="1" method="Standard" siteId="{3bacb4ff-f1a2-4c92-b96c-e99fec826b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67</vt:i4>
      </vt:variant>
      <vt:variant>
        <vt:lpstr>Named Ranges</vt:lpstr>
      </vt:variant>
      <vt:variant>
        <vt:i4>2</vt:i4>
      </vt:variant>
    </vt:vector>
  </HeadingPairs>
  <TitlesOfParts>
    <vt:vector size="69" baseType="lpstr">
      <vt:lpstr>.</vt:lpstr>
      <vt:lpstr>1. Executive summary</vt:lpstr>
      <vt:lpstr>Figure 1</vt:lpstr>
      <vt:lpstr>2. Introduction</vt:lpstr>
      <vt:lpstr>Figure 2</vt:lpstr>
      <vt:lpstr>Figure 3</vt:lpstr>
      <vt:lpstr>Figure 4</vt:lpstr>
      <vt:lpstr>3. Banking sector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 </vt:lpstr>
      <vt:lpstr>Figure 13 </vt:lpstr>
      <vt:lpstr>Figure 14 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4. Insurance and IORP sectors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Figure 31</vt:lpstr>
      <vt:lpstr>Figure 32</vt:lpstr>
      <vt:lpstr>Figure 33</vt:lpstr>
      <vt:lpstr>Figure 34</vt:lpstr>
      <vt:lpstr>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5. Investment funds</vt:lpstr>
      <vt:lpstr>Figure 43</vt:lpstr>
      <vt:lpstr>Figure 44</vt:lpstr>
      <vt:lpstr>Figure 45</vt:lpstr>
      <vt:lpstr>Figure 46</vt:lpstr>
      <vt:lpstr>Figure 47</vt:lpstr>
      <vt:lpstr>Figure 48</vt:lpstr>
      <vt:lpstr>Figure 49</vt:lpstr>
      <vt:lpstr>Figure 50</vt:lpstr>
      <vt:lpstr>Figure 51</vt:lpstr>
      <vt:lpstr>Figure 52</vt:lpstr>
      <vt:lpstr>Cross-sectoral amplification</vt:lpstr>
      <vt:lpstr>Figure 53</vt:lpstr>
      <vt:lpstr>Figure 54</vt:lpstr>
      <vt:lpstr>Chart 6.3</vt:lpstr>
      <vt:lpstr>Figure 55</vt:lpstr>
      <vt:lpstr>Figure 56</vt:lpstr>
      <vt:lpstr>Figure 57</vt:lpstr>
      <vt:lpstr>Annex III</vt:lpstr>
      <vt:lpstr>Figure 59</vt:lpstr>
      <vt:lpstr>Figure 60</vt:lpstr>
      <vt:lpstr>'Figure 4'!_Ref179462130</vt:lpstr>
      <vt:lpstr>'Figure 48'!_Toc182589277</vt:lpstr>
    </vt:vector>
  </TitlesOfParts>
  <Manager/>
  <Company>European Central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Lelli, Chiara</dc:creator>
  <cp:keywords/>
  <dc:description/>
  <cp:lastModifiedBy>Francesca Fuser</cp:lastModifiedBy>
  <cp:revision/>
  <dcterms:created xsi:type="dcterms:W3CDTF">2024-06-28T14:28:32Z</dcterms:created>
  <dcterms:modified xsi:type="dcterms:W3CDTF">2024-11-18T15:58:59Z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2024-06-28T14:33:16Z</vt:lpwstr>
  </property>
  <property fmtid="{D5CDD505-2E9C-101B-9397-08002B2CF9AE}" pid="4" name="MSIP_Label_23da18b0-dae3-4c1e-8278-86f688a3028c_Method">
    <vt:lpwstr>Privileged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14b1ec55-8908-4022-b572-609b4121994b</vt:lpwstr>
  </property>
  <property fmtid="{D5CDD505-2E9C-101B-9397-08002B2CF9AE}" pid="8" name="MSIP_Label_23da18b0-dae3-4c1e-8278-86f688a3028c_ContentBits">
    <vt:lpwstr>1</vt:lpwstr>
  </property>
  <property fmtid="{D5CDD505-2E9C-101B-9397-08002B2CF9AE}" pid="9" name="ContentTypeId">
    <vt:lpwstr>0x010100CFB3C82D3364D04E8DD396BFBA30AAFE</vt:lpwstr>
  </property>
  <property fmtid="{D5CDD505-2E9C-101B-9397-08002B2CF9AE}" pid="10" name="PowerlinkCOMAddIn.COMAddIn.WebAddinBridge.Options">
    <vt:lpwstr>{"port":50152,"version":"1.25.180"}</vt:lpwstr>
  </property>
  <property fmtid="{D5CDD505-2E9C-101B-9397-08002B2CF9AE}" pid="11" name="MediaServiceImageTags">
    <vt:lpwstr/>
  </property>
</Properties>
</file>